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82" i="17" l="1"/>
  <c r="C155" i="9" l="1"/>
  <c r="C36" i="9" l="1"/>
  <c r="C12" i="9" l="1"/>
  <c r="C258" i="9" l="1"/>
  <c r="C165" i="8" l="1"/>
  <c r="J14" i="14" l="1"/>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118" i="9"/>
  <c r="F99" i="9"/>
  <c r="F161" i="9"/>
  <c r="F152" i="9"/>
  <c r="F153" i="9"/>
  <c r="F154" i="9"/>
  <c r="F155" i="9"/>
  <c r="F151" i="9"/>
  <c r="F141" i="9"/>
  <c r="C142" i="9"/>
  <c r="F142" i="9" s="1"/>
  <c r="D73" i="9" l="1"/>
  <c r="F73" i="9"/>
  <c r="F28" i="9" l="1"/>
  <c r="C15" i="9"/>
  <c r="C77" i="8"/>
  <c r="J11" i="14" l="1"/>
  <c r="C179" i="8"/>
  <c r="C193" i="8"/>
  <c r="C208" i="8" s="1"/>
  <c r="C167" i="8"/>
  <c r="D165" i="8"/>
  <c r="D167" i="8" s="1"/>
  <c r="C58" i="8"/>
  <c r="C115" i="8" s="1"/>
  <c r="C37" i="9" l="1"/>
  <c r="F37" i="9" s="1"/>
  <c r="F36" i="9"/>
  <c r="M11" i="14"/>
  <c r="L11" i="14"/>
  <c r="K11" i="14"/>
  <c r="C38" i="8"/>
  <c r="F217" i="8" s="1"/>
  <c r="D115" i="8"/>
  <c r="C141" i="8"/>
  <c r="D141" i="8" s="1"/>
  <c r="D45" i="8" l="1"/>
  <c r="G227" i="8" l="1"/>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F233"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D100" i="8"/>
  <c r="G103" i="8" s="1"/>
  <c r="C100" i="8"/>
  <c r="F105" i="8" s="1"/>
  <c r="D77" i="8"/>
  <c r="G80" i="8" s="1"/>
  <c r="F82" i="8"/>
  <c r="D127" i="8"/>
  <c r="G136" i="8" s="1"/>
  <c r="G139" i="8" l="1"/>
  <c r="G144" i="8"/>
  <c r="G148" i="8"/>
  <c r="G278" i="9"/>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G138" i="8"/>
  <c r="G142" i="8"/>
  <c r="G146" i="8"/>
  <c r="G149" i="8"/>
  <c r="G159" i="8"/>
  <c r="G171" i="11"/>
  <c r="F70" i="8"/>
  <c r="G115" i="8"/>
  <c r="G73" i="8"/>
  <c r="F86" i="8"/>
  <c r="F120" i="11"/>
  <c r="F124" i="11"/>
  <c r="F128" i="11"/>
  <c r="F132" i="11"/>
  <c r="F136" i="11"/>
  <c r="F140" i="11"/>
  <c r="G183" i="9"/>
  <c r="G98" i="8"/>
  <c r="G82" i="8"/>
  <c r="G105" i="8"/>
  <c r="F140" i="8"/>
  <c r="F165" i="8"/>
  <c r="F149" i="8"/>
  <c r="F166" i="8"/>
  <c r="G75" i="8"/>
  <c r="G71" i="8"/>
  <c r="F76" i="8"/>
  <c r="G78" i="8"/>
  <c r="G94" i="8"/>
  <c r="F99" i="8"/>
  <c r="G101" i="8"/>
  <c r="F142" i="8"/>
  <c r="F145" i="8"/>
  <c r="F80" i="8"/>
  <c r="F280" i="9"/>
  <c r="F150" i="10"/>
  <c r="F152" i="10" s="1"/>
  <c r="F154" i="10"/>
  <c r="G117" i="8"/>
  <c r="G133" i="8"/>
  <c r="F103" i="8"/>
  <c r="G131"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17" i="8" l="1"/>
  <c r="F116" i="8"/>
  <c r="F129" i="8"/>
  <c r="F135" i="8"/>
  <c r="F136" i="8"/>
  <c r="F120" i="8"/>
  <c r="F114" i="8"/>
  <c r="F119" i="8"/>
  <c r="F131" i="8"/>
  <c r="G195" i="9"/>
  <c r="F133" i="8"/>
  <c r="F128" i="8"/>
  <c r="F112" i="8"/>
  <c r="F126" i="8"/>
  <c r="F123" i="8"/>
  <c r="F121" i="8"/>
  <c r="F130" i="8"/>
  <c r="F132" i="8"/>
  <c r="F122" i="8"/>
  <c r="F118" i="8"/>
  <c r="F115" i="8"/>
  <c r="F113" i="8"/>
  <c r="F167" i="8"/>
  <c r="G153" i="8"/>
  <c r="F42" i="10"/>
  <c r="F153" i="8"/>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F127" i="8" l="1"/>
</calcChain>
</file>

<file path=xl/sharedStrings.xml><?xml version="1.0" encoding="utf-8"?>
<sst xmlns="http://schemas.openxmlformats.org/spreadsheetml/2006/main" count="2872" uniqueCount="1854">
  <si>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</si>
  <si>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</si>
  <si>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</si>
  <si>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</si>
  <si>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</si>
  <si>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</si>
  <si>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</si>
  <si>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</si>
  <si>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</si>
  <si>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</si>
  <si>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</si>
  <si>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</si>
  <si>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</si>
  <si>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</si>
  <si>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</si>
  <si>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</si>
  <si>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</si>
  <si>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</si>
  <si>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</si>
  <si>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</si>
  <si>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</si>
  <si>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</si>
  <si>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</si>
  <si>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</si>
  <si>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</si>
  <si>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</si>
  <si>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</si>
  <si>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</si>
  <si>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</si>
  <si>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</si>
  <si>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</si>
  <si>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</si>
  <si>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</si>
  <si>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</si>
  <si>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</si>
  <si>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</si>
  <si>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</si>
  <si>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</si>
  <si>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</si>
  <si>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</si>
  <si>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</si>
  <si>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</si>
  <si>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</si>
  <si>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</si>
  <si>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</si>
  <si>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</si>
  <si>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</si>
  <si>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</si>
  <si>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</si>
  <si>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</si>
  <si>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</si>
  <si>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</si>
  <si>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</si>
  <si>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</si>
  <si>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</si>
  <si>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</si>
  <si>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</si>
  <si>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</si>
  <si>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</si>
  <si>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</si>
  <si>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</si>
  <si>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</si>
  <si>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</si>
  <si>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</si>
  <si>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</si>
  <si>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</si>
  <si>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</si>
  <si>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</si>
  <si>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</si>
  <si>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</si>
  <si>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</si>
  <si>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</si>
  <si>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</si>
  <si>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</si>
  <si>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</si>
  <si>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</si>
  <si>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</si>
  <si>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</si>
  <si>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</si>
  <si>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</si>
  <si>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</si>
  <si>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</si>
  <si>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</si>
  <si>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</si>
  <si>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</si>
  <si>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</si>
  <si>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</si>
  <si>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</si>
  <si>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</si>
  <si>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</si>
  <si>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</si>
  <si>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</si>
  <si>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</si>
  <si>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</si>
  <si>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</si>
  <si>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</si>
  <si>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</si>
  <si>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</si>
  <si>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</si>
  <si>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</si>
  <si>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</si>
  <si>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</si>
  <si>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</si>
  <si>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</si>
  <si>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</si>
  <si>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</si>
  <si>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</si>
  <si>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</si>
  <si>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</si>
  <si>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</si>
  <si>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</si>
  <si>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</si>
  <si>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</si>
  <si>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</si>
  <si>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</si>
  <si>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</si>
  <si>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</si>
  <si>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</si>
  <si>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</si>
  <si>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</si>
  <si>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</si>
  <si>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</si>
  <si>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</si>
  <si>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</si>
  <si>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</si>
  <si>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</si>
  <si>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</si>
  <si>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</si>
  <si>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</si>
  <si>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</si>
  <si>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</si>
  <si>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</si>
  <si>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</si>
  <si>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</si>
  <si>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</si>
  <si>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</si>
  <si>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</si>
  <si>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</si>
  <si>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</si>
  <si>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</si>
  <si>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</si>
  <si>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</si>
  <si>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</si>
  <si>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</si>
  <si>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</si>
  <si>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</si>
  <si>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</si>
  <si>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</si>
  <si>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</si>
  <si>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</si>
  <si>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</si>
  <si>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</si>
  <si>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</si>
  <si>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</si>
  <si>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</si>
  <si>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</si>
  <si>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</si>
  <si>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</si>
  <si>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</si>
  <si>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</si>
  <si>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</si>
  <si>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</si>
  <si>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</si>
  <si>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</si>
  <si>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</si>
  <si>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</si>
  <si>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</si>
  <si>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</si>
  <si>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</si>
  <si>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</si>
  <si>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</si>
  <si>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</si>
  <si>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</si>
  <si>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</si>
  <si>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</si>
  <si>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</si>
  <si>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</si>
  <si>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</si>
  <si>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</si>
  <si>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</si>
  <si>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</si>
  <si>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</si>
  <si>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</si>
  <si>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</si>
  <si>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</si>
  <si>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</si>
  <si>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</si>
  <si>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</si>
  <si>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</si>
  <si>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</si>
  <si>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</si>
  <si>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</si>
  <si>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</si>
  <si>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</si>
  <si>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</si>
  <si>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</si>
  <si>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</si>
  <si>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</si>
  <si>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</si>
  <si>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</si>
  <si>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</si>
  <si>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</si>
  <si>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</si>
  <si>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</si>
  <si>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</si>
  <si>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</si>
  <si>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</si>
  <si>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</si>
  <si>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</si>
  <si>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</si>
  <si>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</si>
  <si>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</si>
  <si>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</si>
  <si>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</si>
  <si>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</si>
  <si>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</si>
  <si>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</si>
  <si>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</si>
  <si>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</si>
  <si>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</si>
  <si>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</si>
  <si>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</si>
  <si>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</si>
  <si>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</si>
  <si>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</si>
  <si>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</si>
  <si>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</si>
  <si>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</si>
  <si>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</si>
  <si>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</si>
  <si>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</si>
  <si>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</si>
  <si>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</si>
  <si>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</si>
  <si>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</si>
  <si>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</si>
  <si>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</si>
  <si>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</si>
  <si>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</si>
  <si>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</si>
  <si>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</si>
  <si>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</si>
  <si>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</si>
  <si>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</si>
  <si>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</si>
  <si>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</si>
  <si>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</si>
  <si>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</si>
  <si>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</si>
  <si>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</si>
  <si>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</si>
  <si>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</si>
  <si>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</si>
  <si>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</si>
  <si>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</si>
  <si>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</si>
  <si>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</si>
  <si>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</si>
  <si>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</si>
  <si>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</si>
  <si>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</si>
  <si>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</si>
  <si>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</si>
  <si>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</si>
  <si>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</si>
  <si>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</si>
  <si>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</si>
  <si>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</si>
  <si>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</si>
  <si>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</si>
  <si>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</si>
  <si>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</si>
  <si>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</si>
  <si>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</si>
  <si>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</si>
  <si>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</si>
  <si>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</si>
  <si>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</si>
  <si>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</si>
  <si>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</si>
  <si>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</si>
  <si>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</si>
  <si>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</si>
  <si>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</si>
  <si>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</si>
  <si>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</si>
  <si>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</si>
  <si>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</si>
  <si>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</si>
  <si>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</si>
  <si>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</si>
  <si>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</si>
  <si>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</si>
  <si>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</si>
  <si>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</si>
  <si>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</si>
  <si>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</si>
  <si>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</si>
  <si>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</si>
  <si>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</si>
  <si>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</si>
  <si>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</si>
  <si>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</si>
  <si>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</si>
  <si>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</si>
  <si>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</si>
  <si>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</si>
  <si>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</si>
  <si>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</si>
  <si>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</si>
  <si>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</si>
  <si>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</si>
  <si>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</si>
  <si>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</si>
  <si>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</si>
  <si>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</si>
  <si>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</si>
  <si>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</si>
  <si>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</si>
  <si>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</si>
  <si>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</si>
  <si>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</si>
  <si>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</si>
  <si>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</si>
  <si>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</si>
  <si>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</si>
  <si>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</si>
  <si>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</si>
  <si>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</si>
  <si>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</si>
  <si>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</si>
  <si>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</si>
  <si>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</si>
  <si>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</si>
  <si>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</si>
  <si>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</si>
  <si>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</si>
  <si>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</si>
  <si>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</si>
  <si>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</si>
  <si>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</si>
  <si>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</si>
  <si>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</si>
  <si>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</si>
  <si>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</si>
  <si>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</si>
  <si>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</si>
  <si>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</si>
  <si>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</si>
  <si>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</si>
  <si>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</si>
  <si>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</si>
  <si>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</si>
  <si>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</si>
  <si>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</si>
  <si>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</si>
  <si>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</si>
  <si>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</si>
  <si>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</si>
  <si>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</si>
  <si>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</si>
  <si>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</si>
  <si>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</si>
  <si>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</si>
  <si>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</si>
  <si>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</si>
  <si>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</si>
  <si>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</si>
  <si>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</si>
  <si>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</si>
  <si>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</si>
  <si>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</si>
  <si>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</si>
  <si>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</si>
  <si>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</si>
  <si>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</si>
  <si>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</si>
  <si>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</si>
  <si>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</si>
  <si>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</si>
  <si>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</si>
  <si>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</si>
  <si>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</si>
  <si>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</si>
  <si>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</si>
  <si>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</si>
  <si>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</si>
  <si>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</si>
  <si>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</si>
  <si>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</si>
  <si>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</si>
  <si>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</si>
  <si>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</si>
  <si>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</si>
  <si>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</si>
  <si>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</si>
  <si>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</si>
  <si>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</si>
  <si>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</si>
  <si>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</si>
  <si>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</si>
  <si>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</si>
  <si>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</si>
  <si>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</si>
  <si>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</si>
  <si>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</si>
  <si>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</si>
  <si>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</si>
  <si>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</si>
  <si>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</si>
  <si>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</si>
  <si>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</si>
  <si>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</si>
  <si>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</si>
  <si>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</si>
  <si>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</si>
  <si>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</si>
  <si>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</si>
  <si>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</si>
  <si>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</si>
  <si>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</si>
  <si>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</si>
  <si>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</si>
  <si>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</si>
  <si>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</si>
  <si>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</si>
  <si>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</si>
  <si>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</si>
  <si>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</si>
  <si>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</si>
  <si>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</si>
  <si>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</si>
  <si>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</si>
  <si>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</si>
  <si>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</si>
  <si>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</si>
  <si>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</si>
  <si>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</si>
  <si>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</si>
  <si>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</si>
  <si>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</si>
  <si>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</si>
  <si>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</si>
  <si>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</si>
  <si>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</si>
  <si>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</si>
  <si>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</si>
  <si>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</si>
  <si>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</si>
  <si>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</si>
  <si>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</si>
  <si>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</si>
  <si>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</si>
  <si>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</si>
  <si>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</si>
  <si>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</si>
  <si>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</si>
  <si>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</si>
  <si>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</si>
  <si>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</si>
  <si>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</si>
  <si>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</si>
  <si>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</si>
  <si>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</si>
  <si>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</si>
  <si>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</si>
  <si>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</si>
  <si>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</si>
  <si>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</si>
  <si>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</si>
  <si>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</si>
  <si>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</si>
  <si>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</si>
  <si>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</si>
  <si>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</si>
  <si>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</si>
  <si>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</si>
  <si>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</si>
  <si>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</si>
  <si>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</si>
  <si>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</si>
  <si>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</si>
  <si>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</si>
  <si>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</si>
  <si>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</si>
  <si>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</si>
  <si>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</si>
  <si>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</si>
  <si>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</si>
  <si>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</si>
  <si>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</si>
  <si>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</si>
  <si>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</si>
  <si>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</si>
  <si>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</si>
  <si>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</si>
  <si>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</si>
  <si>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</si>
  <si>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</si>
  <si>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</si>
  <si>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</si>
  <si>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</si>
  <si>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</si>
  <si>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</si>
  <si>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</si>
  <si>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</si>
  <si>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</si>
  <si>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</si>
  <si>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</si>
  <si>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</si>
  <si>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</si>
  <si>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</si>
  <si>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</si>
  <si>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</si>
  <si>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</si>
  <si>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</si>
  <si>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</si>
  <si>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</si>
  <si>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</si>
  <si>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</si>
  <si>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</si>
  <si>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</si>
  <si>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</si>
  <si>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</si>
  <si>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</si>
  <si>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</si>
  <si>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</si>
  <si>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</si>
  <si>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</si>
  <si>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</si>
  <si>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</si>
  <si>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</si>
  <si>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</si>
  <si>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</si>
  <si>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</si>
  <si>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</si>
  <si>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</si>
  <si>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</si>
  <si>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</si>
  <si>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</si>
  <si>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</si>
  <si>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</si>
  <si>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</si>
  <si>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</si>
  <si>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</si>
  <si>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</si>
  <si>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</si>
  <si>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</si>
  <si>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</si>
  <si>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</si>
  <si>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</si>
  <si>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</si>
  <si>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</si>
  <si>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</si>
  <si>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</si>
  <si>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</si>
  <si>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</si>
  <si>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</si>
  <si>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</si>
  <si>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</si>
  <si>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</si>
  <si>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</si>
  <si>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</si>
  <si>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</si>
  <si>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</si>
  <si>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</si>
  <si>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</si>
  <si>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</si>
  <si>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</si>
  <si>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</si>
  <si>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</si>
  <si>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</si>
  <si>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</si>
  <si>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</si>
  <si>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</si>
  <si>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</si>
  <si>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</si>
  <si>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</si>
  <si>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</si>
  <si>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</si>
  <si>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</si>
  <si>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</si>
  <si>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</si>
  <si>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</si>
  <si>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</si>
  <si>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</si>
  <si>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</si>
  <si>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</si>
  <si>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</si>
  <si>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</si>
  <si>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</si>
  <si>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</si>
  <si>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</si>
  <si>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</si>
  <si>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</si>
  <si>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</si>
  <si>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</si>
  <si>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</si>
  <si>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</si>
  <si>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</si>
  <si>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</si>
  <si>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</si>
  <si>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</si>
  <si>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</si>
  <si>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</si>
  <si>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</si>
  <si>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</si>
  <si>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</si>
  <si>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</si>
  <si>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</si>
  <si>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</si>
  <si>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</si>
  <si>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</si>
  <si>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</si>
  <si>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</si>
  <si>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</si>
  <si>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</si>
  <si>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</si>
  <si>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</si>
  <si>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</si>
  <si>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</si>
  <si>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</si>
  <si>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</si>
  <si>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</si>
  <si>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</si>
  <si>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</si>
  <si>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</si>
  <si>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</si>
  <si>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</si>
  <si>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</si>
  <si>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</si>
  <si>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</si>
  <si>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</si>
  <si>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</si>
  <si>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</si>
  <si>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</si>
  <si>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</si>
  <si>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</si>
  <si>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</si>
  <si>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</si>
  <si>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</si>
  <si>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</si>
  <si>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</si>
  <si>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</si>
  <si>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</si>
  <si>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</si>
  <si>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</si>
  <si>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</si>
  <si>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</si>
  <si>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</si>
  <si>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</si>
  <si>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</si>
  <si>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</si>
  <si>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</si>
  <si>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</si>
  <si>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</si>
  <si>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</si>
  <si>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</si>
  <si>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</si>
  <si>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</si>
  <si>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</si>
  <si>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</si>
  <si>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</si>
  <si>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</si>
  <si>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</si>
  <si>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</si>
  <si>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</si>
  <si>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</si>
  <si>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</si>
  <si>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</si>
  <si>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</si>
  <si>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</si>
  <si>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</si>
  <si>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</si>
  <si>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</si>
  <si>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</si>
  <si>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</si>
  <si>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</si>
  <si>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</si>
  <si>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</si>
  <si>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</si>
  <si>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</si>
  <si>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</si>
  <si>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</si>
  <si>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</si>
  <si>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</si>
  <si>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</si>
  <si>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</si>
  <si>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</si>
  <si>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</si>
  <si>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</si>
  <si>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</si>
  <si>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</si>
  <si>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</si>
  <si>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</si>
  <si>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</si>
  <si>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</si>
  <si>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</si>
  <si>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</si>
  <si>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</si>
  <si>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</si>
  <si>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</si>
  <si>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</si>
  <si>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</si>
  <si>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</si>
  <si>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</si>
  <si>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</si>
  <si>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</si>
  <si>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</si>
  <si>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</si>
  <si>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</si>
  <si>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</si>
  <si>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</si>
  <si>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</si>
  <si>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</si>
  <si>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</si>
  <si>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</si>
  <si>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</si>
  <si>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</si>
  <si>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</si>
  <si>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</si>
  <si>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</si>
  <si>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</si>
  <si>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</si>
  <si>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</si>
  <si>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</si>
  <si>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</si>
  <si>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</si>
  <si>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</si>
  <si>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</si>
  <si>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</si>
  <si>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</si>
  <si>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</si>
  <si>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</si>
  <si>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</si>
  <si>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</si>
  <si>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</si>
  <si>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</si>
  <si>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</si>
  <si>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</si>
  <si>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</si>
  <si>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</si>
  <si>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</si>
  <si>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</si>
  <si>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</si>
  <si>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</si>
  <si>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</si>
  <si>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</si>
  <si>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</si>
  <si>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</si>
  <si>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</si>
  <si>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</si>
  <si>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</si>
  <si>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</si>
  <si>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</si>
  <si>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</si>
  <si>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</si>
  <si>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</si>
  <si>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</si>
  <si>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</si>
  <si>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</si>
  <si>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</si>
  <si>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</si>
  <si>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</si>
  <si>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</si>
  <si>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</si>
  <si>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</si>
  <si>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</si>
  <si>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</si>
  <si>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</si>
  <si>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</si>
  <si>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</si>
  <si>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</si>
  <si>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</si>
  <si>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</si>
  <si>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</si>
  <si>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</si>
  <si>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</si>
  <si>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</si>
  <si>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</si>
  <si>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</si>
  <si>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</si>
  <si>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</si>
  <si>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</si>
  <si>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</si>
  <si>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</si>
  <si>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</si>
  <si>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</si>
  <si>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</si>
  <si>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</si>
  <si>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</si>
  <si>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</si>
  <si>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</si>
  <si>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</si>
  <si>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</si>
  <si>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</si>
  <si>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</si>
  <si>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</si>
  <si>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</si>
  <si>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</si>
  <si>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</si>
  <si>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</si>
  <si>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</si>
  <si>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</si>
  <si>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</si>
  <si>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</si>
  <si>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</si>
  <si>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</si>
  <si>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</si>
  <si>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</si>
  <si>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</si>
  <si>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</si>
  <si>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</si>
  <si>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</si>
  <si>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</si>
  <si>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</si>
  <si>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</si>
  <si>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</si>
  <si>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</si>
  <si>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</si>
  <si>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</si>
  <si>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</si>
  <si>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</si>
  <si>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</si>
  <si>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</si>
  <si>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</si>
  <si>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</si>
  <si>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</si>
  <si>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</si>
  <si>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</si>
  <si>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</si>
  <si>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</si>
  <si>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</si>
  <si>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</si>
  <si>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</si>
  <si>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</si>
  <si>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</si>
  <si>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</si>
  <si>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</si>
  <si>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</si>
  <si>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</si>
  <si>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</si>
  <si>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</si>
  <si>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</si>
  <si>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</si>
  <si>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</si>
  <si>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</si>
  <si>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</si>
  <si>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</si>
  <si>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</si>
  <si>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</si>
  <si>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</si>
  <si>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</si>
  <si>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</si>
  <si>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</si>
  <si>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</si>
  <si>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</si>
  <si>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</si>
  <si>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</si>
  <si>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</si>
  <si>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</si>
  <si>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</si>
  <si>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</si>
  <si>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</si>
  <si>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</si>
  <si>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</si>
  <si>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</si>
  <si>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</si>
  <si>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</si>
  <si>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</si>
  <si>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</si>
  <si>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</si>
  <si>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</si>
  <si>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</si>
  <si>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</si>
  <si>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</si>
  <si>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</si>
  <si>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</si>
  <si>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</si>
  <si>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</si>
  <si>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</si>
  <si>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</si>
  <si>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</si>
  <si>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</si>
  <si>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</si>
  <si>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</si>
  <si>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</si>
  <si>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</si>
  <si>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</si>
  <si>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</si>
  <si>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</si>
  <si>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</si>
  <si>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</si>
  <si>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</si>
  <si>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</si>
  <si>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</si>
  <si>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</si>
  <si>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</si>
  <si>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</si>
  <si>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</si>
  <si>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</si>
  <si>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</si>
  <si>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</si>
  <si>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</si>
  <si>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</si>
  <si>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</si>
  <si>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</si>
  <si>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</si>
  <si>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</si>
  <si>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</si>
  <si>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</si>
  <si>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</si>
  <si>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</si>
  <si>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</si>
  <si>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</si>
  <si>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</si>
  <si>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</si>
  <si>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</si>
  <si>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</si>
  <si>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</si>
  <si>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</si>
  <si>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</si>
  <si>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</si>
  <si>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</si>
  <si>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</si>
  <si>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</si>
  <si>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</si>
  <si>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</si>
  <si>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</si>
  <si>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</si>
  <si>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</si>
  <si>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</si>
  <si>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</si>
  <si>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</si>
  <si>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</si>
  <si>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</si>
  <si>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</si>
  <si>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</si>
  <si>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</si>
  <si>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</si>
  <si>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</si>
  <si>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</si>
  <si>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</si>
  <si>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</si>
  <si>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</si>
  <si>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</si>
  <si>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</si>
  <si>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</si>
  <si>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</si>
  <si>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</si>
  <si>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</si>
  <si>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</si>
  <si>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</si>
  <si>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</si>
  <si>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</si>
  <si>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</si>
  <si>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</si>
  <si>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</si>
  <si>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</si>
  <si>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</si>
  <si>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</si>
  <si>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</si>
  <si>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</si>
  <si>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</si>
  <si>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</si>
  <si>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</si>
  <si>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</si>
  <si>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</si>
  <si>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</si>
  <si>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</si>
  <si>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</si>
  <si>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</si>
  <si>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</si>
  <si>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</si>
  <si>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</si>
  <si>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</si>
  <si>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</si>
  <si>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</si>
  <si>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</si>
  <si>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</si>
  <si>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</si>
  <si>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</si>
  <si>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</si>
  <si>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</si>
  <si>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</si>
  <si>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</si>
  <si>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</si>
  <si>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</si>
  <si>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</si>
  <si>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</si>
  <si>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</si>
  <si>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</si>
  <si>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</si>
  <si>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</si>
  <si>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</si>
  <si>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</si>
  <si>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</si>
  <si>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</si>
  <si>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</si>
  <si>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</si>
  <si>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</si>
  <si>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</si>
  <si>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</si>
  <si>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</si>
  <si>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</si>
  <si>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</si>
  <si>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</si>
  <si>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</si>
  <si>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</si>
  <si>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</si>
  <si>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</si>
  <si>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</si>
  <si>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</si>
  <si>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</si>
  <si>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</si>
  <si>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</si>
  <si>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</si>
  <si>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</si>
  <si>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</si>
  <si>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</si>
  <si>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</si>
  <si>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</si>
  <si>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</si>
  <si>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</si>
  <si>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</si>
  <si>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</si>
  <si>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</si>
  <si>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</si>
  <si>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</si>
  <si>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</si>
  <si>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</si>
  <si>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</si>
  <si>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</si>
  <si>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</si>
  <si>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</si>
  <si>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</si>
  <si>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</si>
  <si>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</si>
  <si>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</si>
  <si>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</si>
  <si>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</si>
  <si>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</si>
  <si>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</si>
  <si>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</si>
  <si>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</si>
  <si>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</si>
  <si>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</si>
  <si>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</si>
  <si>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</si>
  <si>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</si>
  <si>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</si>
  <si>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</si>
  <si>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</si>
  <si>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</si>
  <si>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</si>
  <si>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</si>
  <si>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</si>
  <si>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</si>
  <si>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</si>
  <si>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</si>
  <si>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</si>
  <si>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</si>
  <si>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</si>
  <si>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</si>
  <si>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</si>
  <si>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</si>
  <si>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</si>
  <si>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</si>
  <si>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</si>
  <si>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</si>
  <si>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</si>
  <si>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</si>
  <si>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</si>
  <si>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</si>
  <si>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</si>
  <si>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</si>
  <si>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</si>
  <si>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</si>
  <si>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</si>
  <si>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</si>
  <si>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</si>
  <si>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</si>
  <si>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</si>
  <si>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</si>
  <si>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</si>
  <si>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</si>
  <si>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</si>
  <si>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</si>
  <si>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</si>
  <si>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</si>
  <si>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</si>
  <si>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</si>
  <si>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</si>
  <si>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</si>
  <si>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</si>
  <si>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</si>
  <si>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</si>
  <si>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</si>
  <si>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</si>
  <si>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</si>
  <si>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</si>
  <si>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</si>
  <si>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</si>
  <si>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</si>
  <si>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</si>
  <si>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</si>
  <si>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</si>
  <si>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</si>
  <si>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</si>
  <si>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</si>
  <si>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</si>
  <si>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</si>
  <si>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</si>
  <si>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</si>
  <si>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</si>
  <si>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</si>
  <si>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</si>
  <si>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</si>
  <si>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</si>
  <si>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</si>
  <si>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</si>
  <si>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</si>
  <si>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</si>
  <si>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</si>
  <si>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</si>
  <si>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</si>
  <si>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</si>
  <si>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</si>
  <si>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</si>
  <si>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</si>
  <si>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</si>
  <si>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</si>
  <si>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</si>
  <si>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</si>
  <si>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</si>
  <si>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</si>
  <si>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</si>
  <si>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</si>
  <si>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</si>
  <si>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</si>
  <si>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</si>
  <si>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</si>
  <si>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</si>
  <si>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</si>
  <si>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</si>
  <si>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</si>
  <si>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</si>
  <si>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</si>
  <si>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</si>
  <si>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</si>
  <si>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</si>
  <si>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</si>
  <si>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</si>
  <si>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</si>
  <si>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</si>
  <si>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</si>
  <si>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</si>
  <si>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</si>
  <si>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</si>
  <si>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</si>
  <si>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</si>
  <si>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</si>
  <si>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</si>
  <si>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</si>
  <si>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</si>
  <si>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</si>
  <si>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</si>
  <si>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</si>
  <si>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</si>
  <si>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</si>
  <si>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</si>
  <si>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</si>
  <si>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</si>
  <si>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</si>
  <si>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</si>
  <si>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</si>
  <si>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</si>
  <si>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</si>
  <si>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</si>
  <si>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</si>
  <si>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</si>
  <si>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</si>
  <si>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</si>
  <si>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</si>
  <si>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</si>
  <si>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</si>
  <si>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</si>
  <si>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</si>
  <si>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</si>
  <si>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</si>
  <si>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</si>
  <si>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</si>
  <si>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</si>
  <si>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</si>
  <si>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</si>
  <si>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</si>
  <si>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</si>
  <si>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</si>
  <si>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</si>
  <si>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</si>
  <si>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</si>
  <si>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</si>
  <si>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</si>
  <si>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</si>
  <si>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</si>
  <si>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</si>
  <si>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</si>
  <si>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</si>
  <si>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</si>
  <si>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</si>
  <si>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</si>
  <si>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</si>
  <si>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</si>
  <si>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</si>
  <si>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</si>
  <si>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</si>
  <si>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</si>
  <si>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</si>
  <si>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</si>
  <si>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</si>
  <si>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</si>
  <si>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</si>
  <si>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</si>
  <si>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</si>
  <si>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</si>
  <si>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</si>
  <si>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</si>
  <si>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</si>
  <si>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</si>
  <si>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</si>
  <si>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</si>
  <si>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</si>
  <si>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</si>
  <si>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</si>
  <si>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</si>
  <si>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</si>
  <si>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</si>
  <si>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</si>
  <si>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</si>
  <si>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</si>
  <si>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</si>
  <si>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</si>
  <si>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</si>
  <si>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</si>
  <si>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</si>
  <si>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</si>
  <si>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</si>
  <si>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</si>
  <si>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</si>
  <si>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</si>
  <si>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</si>
  <si>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</si>
  <si>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</si>
  <si>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</si>
  <si>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</si>
  <si>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</si>
  <si>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</si>
  <si>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</si>
  <si>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</si>
  <si>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</si>
  <si>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</si>
  <si>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</si>
  <si>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</si>
  <si>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</si>
  <si>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</si>
  <si>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</si>
  <si>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</si>
  <si>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</si>
  <si>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</si>
  <si>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</si>
  <si>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</si>
  <si>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</si>
  <si>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</si>
  <si>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</si>
  <si>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</si>
  <si>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</si>
  <si>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</si>
  <si>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</si>
  <si>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</si>
  <si>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</si>
  <si>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</si>
  <si>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</si>
  <si>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</si>
  <si>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</si>
  <si>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</si>
  <si>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</si>
  <si>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</si>
  <si>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</si>
  <si>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</si>
  <si>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</si>
  <si>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</si>
  <si>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</si>
  <si>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</si>
  <si>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</si>
  <si>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</si>
  <si>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</si>
  <si>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</si>
  <si>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</si>
  <si>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</si>
  <si>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</si>
  <si>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</si>
  <si>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</si>
  <si>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</si>
  <si>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</si>
  <si>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</si>
  <si>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</si>
  <si>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</si>
  <si>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</si>
  <si>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</si>
  <si>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</si>
  <si>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</si>
  <si>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</si>
  <si>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</si>
  <si>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</si>
  <si>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</si>
  <si>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</si>
  <si>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</si>
  <si>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</si>
  <si>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</si>
  <si>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</si>
  <si>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</si>
  <si>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</si>
  <si>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</si>
  <si>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</si>
  <si>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</si>
  <si>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</si>
  <si>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</si>
  <si>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</si>
  <si>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</si>
  <si>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</si>
  <si>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</si>
  <si>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</si>
  <si>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</si>
  <si>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</si>
  <si>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</si>
  <si>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</si>
  <si>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</si>
  <si>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</si>
  <si>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</si>
  <si>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</si>
  <si>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</si>
  <si>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</si>
  <si>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</si>
  <si>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</si>
  <si>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</si>
  <si>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</si>
  <si>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</si>
  <si>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</si>
  <si>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</si>
  <si>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</si>
  <si>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</si>
  <si>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</si>
  <si>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</si>
  <si>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</si>
  <si>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</si>
  <si>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</si>
  <si>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</si>
  <si>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</si>
  <si>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</si>
  <si>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</si>
  <si>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</si>
  <si>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</si>
  <si>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</si>
  <si>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</si>
  <si>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</si>
  <si>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</si>
  <si>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</si>
  <si>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</si>
  <si>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</si>
  <si>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</si>
  <si>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</si>
  <si>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</si>
  <si>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</si>
  <si>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</si>
  <si>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</si>
  <si>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</si>
  <si>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</si>
  <si>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</si>
  <si>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</si>
  <si>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</si>
  <si>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</si>
  <si>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</si>
  <si>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</si>
  <si>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</si>
  <si>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</si>
  <si>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</si>
  <si>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</si>
  <si>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</si>
  <si>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</si>
  <si>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</si>
  <si>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</si>
  <si>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</si>
  <si>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</si>
  <si>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</si>
  <si>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</si>
  <si>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</si>
  <si>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</si>
  <si>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</si>
  <si>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</si>
  <si>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</si>
  <si>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</si>
  <si>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</si>
  <si>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</si>
  <si>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</si>
  <si>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</si>
  <si>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</si>
  <si>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</si>
  <si>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</si>
  <si>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</si>
  <si>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</si>
  <si>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</si>
  <si>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</si>
  <si>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</si>
  <si>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</si>
  <si>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</si>
  <si>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</si>
  <si>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</si>
  <si>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</si>
  <si>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</si>
  <si>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</si>
  <si>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</si>
  <si>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</si>
  <si>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</si>
  <si>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</si>
  <si>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</si>
  <si>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</si>
  <si>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</si>
  <si>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</si>
  <si>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</si>
  <si>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</si>
  <si>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</si>
  <si>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</si>
  <si>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</si>
  <si>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</si>
  <si>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</si>
  <si>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</si>
  <si>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</si>
  <si>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</si>
  <si>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</si>
  <si>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</si>
  <si>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</si>
  <si>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</si>
  <si>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</si>
  <si>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</si>
  <si>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</si>
  <si>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</si>
  <si>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</si>
  <si>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</si>
  <si>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</si>
  <si>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</si>
  <si>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</si>
  <si>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</si>
  <si>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</si>
  <si>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</si>
  <si>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</si>
  <si>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</si>
  <si>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</si>
  <si>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</si>
  <si>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</si>
  <si>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</si>
  <si>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</si>
  <si>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</si>
  <si>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</si>
  <si>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</si>
  <si>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</si>
  <si>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</si>
  <si>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</si>
  <si>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</si>
  <si>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</si>
  <si>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</si>
  <si>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</si>
  <si>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</si>
  <si>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</si>
  <si>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</si>
  <si>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</si>
  <si>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</si>
  <si>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</si>
  <si>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</si>
  <si>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</si>
  <si>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</si>
  <si>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</si>
  <si>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</si>
  <si>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</si>
  <si>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</si>
  <si>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</si>
  <si>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</si>
  <si>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</si>
  <si>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</si>
  <si>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</si>
  <si>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</si>
  <si>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</si>
  <si>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</si>
  <si>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</si>
  <si>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</si>
  <si>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</si>
  <si>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</si>
  <si>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</si>
  <si>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</si>
  <si>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</si>
  <si>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</si>
  <si>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</si>
  <si>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</si>
  <si>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</si>
  <si>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</si>
  <si>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</si>
  <si>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</si>
  <si>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</si>
  <si>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</si>
  <si>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</si>
  <si>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</si>
  <si>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</si>
  <si>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</si>
  <si>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</si>
  <si>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</si>
  <si>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</si>
  <si>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</si>
  <si>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</si>
  <si>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</si>
  <si>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</si>
  <si>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</si>
  <si>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</si>
  <si>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</si>
  <si>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</si>
  <si>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</si>
  <si>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</si>
  <si>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</si>
  <si>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</si>
  <si>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</si>
  <si>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</si>
  <si>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</si>
  <si>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</si>
  <si>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</si>
  <si>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</si>
  <si>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</si>
  <si>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</si>
  <si>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</si>
  <si>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</si>
  <si>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</si>
  <si>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</si>
  <si>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</si>
  <si>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</si>
  <si>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</si>
  <si>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</si>
  <si>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</si>
  <si>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</si>
  <si>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</si>
  <si>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</si>
  <si>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</si>
  <si>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</si>
  <si>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</si>
  <si>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</si>
  <si>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</si>
  <si>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</si>
  <si>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</si>
  <si>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</si>
  <si>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</si>
  <si>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</si>
  <si>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</si>
  <si>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</si>
  <si>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</si>
  <si>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</si>
  <si>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</si>
  <si>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</si>
  <si>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</si>
  <si>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</si>
  <si>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</si>
  <si>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</si>
  <si>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</si>
  <si>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</si>
  <si>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</si>
  <si>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</si>
  <si>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</si>
  <si>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</si>
  <si>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</si>
  <si>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</si>
  <si>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</si>
  <si>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</si>
  <si>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</si>
  <si>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</si>
  <si>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</si>
  <si>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</si>
  <si>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</si>
  <si>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</si>
  <si>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</si>
  <si>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</si>
  <si>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</si>
  <si>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</si>
  <si>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</si>
  <si>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</si>
  <si>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</si>
  <si>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</si>
  <si>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</si>
  <si>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</si>
  <si>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</si>
  <si>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</si>
  <si>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</si>
  <si>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</si>
  <si>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</si>
  <si>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</si>
  <si>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</si>
  <si>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</si>
  <si>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</si>
  <si>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</si>
  <si>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</si>
  <si>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</si>
  <si>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</si>
  <si>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</si>
  <si>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</si>
  <si>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</si>
  <si>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</si>
  <si>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</si>
  <si>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</si>
  <si>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</si>
  <si>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</si>
  <si>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</si>
  <si>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</si>
  <si>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</si>
  <si>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</si>
  <si>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</si>
  <si>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</si>
  <si>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</si>
  <si>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</si>
  <si>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</si>
  <si>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</si>
  <si>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</si>
  <si>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</si>
  <si>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</si>
  <si>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</si>
  <si>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</si>
  <si>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</si>
  <si>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</si>
  <si>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</si>
  <si>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</si>
  <si>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</si>
  <si>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</si>
  <si>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</si>
  <si>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</si>
  <si>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</si>
  <si>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</si>
  <si>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</si>
  <si>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</si>
  <si>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</si>
  <si>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</si>
  <si>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</si>
  <si>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</si>
  <si>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</si>
  <si>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</si>
  <si>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</si>
  <si>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</si>
  <si>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</si>
  <si>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</si>
  <si>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</si>
  <si>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</si>
  <si>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</si>
  <si>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</si>
  <si>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</si>
  <si>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</si>
  <si>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</si>
  <si>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</si>
  <si>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</si>
  <si>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</si>
  <si>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</si>
  <si>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</si>
  <si>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</si>
  <si>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</si>
  <si>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</si>
  <si>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</si>
  <si>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</si>
  <si>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</si>
  <si>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</si>
  <si>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</si>
  <si>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</si>
  <si>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</si>
  <si>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</si>
  <si>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</si>
  <si>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</si>
  <si>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</si>
  <si>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</si>
  <si>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</si>
  <si>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</si>
  <si>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</si>
  <si>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</si>
  <si>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</si>
  <si>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</si>
  <si>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</si>
  <si>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</si>
  <si>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</si>
  <si>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</si>
  <si>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</si>
  <si>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</si>
  <si>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</si>
  <si>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</si>
  <si>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</si>
  <si>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</si>
  <si>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</si>
  <si>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</si>
  <si>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</si>
  <si>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</si>
  <si>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</si>
  <si>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</si>
  <si>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</si>
  <si>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</si>
  <si>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</si>
  <si>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</si>
  <si>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</si>
  <si>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</si>
  <si>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</si>
  <si>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</si>
  <si>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</si>
  <si>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</si>
  <si>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</si>
  <si>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</si>
  <si>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</si>
  <si>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</si>
  <si>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</si>
  <si>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</si>
  <si>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</si>
  <si>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</si>
  <si>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</si>
  <si>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</si>
  <si>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</si>
  <si>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</si>
  <si>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</si>
  <si>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</si>
  <si>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</si>
  <si>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</si>
  <si>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</si>
  <si>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</si>
  <si>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</si>
  <si>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</si>
  <si>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</si>
  <si>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</si>
  <si>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</si>
  <si>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</si>
  <si>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</si>
  <si>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</si>
  <si>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</si>
  <si>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</si>
  <si>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</si>
  <si>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</si>
  <si>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</si>
  <si>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</si>
  <si>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</si>
  <si>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</si>
  <si>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</si>
  <si>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</si>
  <si>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</si>
  <si>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</si>
  <si>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</si>
  <si>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Deloitte Norway</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</si>
  <si>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</si>
  <si>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</si>
  <si>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</si>
  <si>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</si>
  <si>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</si>
  <si>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</si>
  <si>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</si>
  <si>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</si>
  <si>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</si>
  <si>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</si>
  <si>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</si>
  <si>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</si>
  <si>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</si>
  <si>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</si>
  <si>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</si>
  <si>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</si>
  <si>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</si>
  <si>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</si>
  <si>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</si>
  <si>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</si>
  <si>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</si>
  <si>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</si>
  <si>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</si>
  <si>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</si>
  <si>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</si>
  <si>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</si>
  <si>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</si>
  <si>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</si>
  <si>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</si>
  <si>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</si>
  <si>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</si>
  <si>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</si>
  <si>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</si>
  <si>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</si>
  <si>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</si>
  <si>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</si>
  <si>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</si>
  <si>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</si>
  <si>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</si>
  <si>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</si>
  <si>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</si>
  <si>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</si>
  <si>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</si>
  <si>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</si>
  <si>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</si>
  <si>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</si>
  <si>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</si>
  <si>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</si>
  <si>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</si>
  <si>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</si>
  <si>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</si>
  <si>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</si>
  <si>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</si>
  <si>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</si>
  <si>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</si>
  <si>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</si>
  <si>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</si>
  <si>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</si>
  <si>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</si>
  <si>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</si>
  <si>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</si>
  <si>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</si>
  <si>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</si>
  <si>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</si>
  <si>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</si>
  <si>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</si>
  <si>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</si>
  <si>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</si>
  <si>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</si>
  <si>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</si>
  <si>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</si>
  <si>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</si>
  <si>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</si>
  <si>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</si>
  <si>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</si>
  <si>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</si>
  <si>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</si>
  <si>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</si>
  <si>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</si>
  <si>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</si>
  <si>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</si>
  <si>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</si>
  <si>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</si>
  <si>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</si>
  <si>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</si>
  <si>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</si>
  <si>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</si>
  <si>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</si>
  <si>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</si>
  <si>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</si>
  <si>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</si>
  <si>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</si>
  <si>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</si>
  <si>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</si>
  <si>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</si>
  <si>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</si>
  <si>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</si>
  <si>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</si>
  <si>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</si>
  <si>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</si>
  <si>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</si>
  <si>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Reporting Date: [25/10/17]</t>
  </si>
  <si>
    <t>Cut-off Date: [30/09/17]</t>
  </si>
  <si>
    <t>Worksheet E: ECB-ECAIs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</si>
</sst>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1851</v>
      </c>
      <c r="G9" s="7"/>
      <c r="H9" s="7"/>
      <c r="I9" s="7"/>
      <c r="J9" s="8"/>
    </row>
    <row r="10" spans="2:10" ht="21" x14ac:dyDescent="0.25">
      <c r="B10" s="6"/>
      <c r="C10" s="7"/>
      <c r="D10" s="7"/>
      <c r="E10" s="7"/>
      <c r="F10" s="13" t="s">
        <v>1852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2" t="s">
        <v>15</v>
      </c>
      <c r="E24" s="193" t="s">
        <v>16</v>
      </c>
      <c r="F24" s="193"/>
      <c r="G24" s="193"/>
      <c r="H24" s="193"/>
      <c r="I24" s="7"/>
      <c r="J24" s="8"/>
    </row>
    <row r="25" spans="2:10" x14ac:dyDescent="0.25">
      <c r="B25" s="6"/>
      <c r="C25" s="7"/>
      <c r="D25" s="7"/>
      <c r="E25" s="16"/>
      <c r="F25" s="16"/>
      <c r="G25" s="16"/>
      <c r="H25" s="7"/>
      <c r="I25" s="7"/>
      <c r="J25" s="8"/>
    </row>
    <row r="26" spans="2:10" x14ac:dyDescent="0.25">
      <c r="B26" s="6"/>
      <c r="C26" s="7"/>
      <c r="D26" s="192" t="s">
        <v>17</v>
      </c>
      <c r="E26" s="193"/>
      <c r="F26" s="193"/>
      <c r="G26" s="193"/>
      <c r="H26" s="193"/>
      <c r="I26" s="7"/>
      <c r="J26" s="8"/>
    </row>
    <row r="27" spans="2:10" x14ac:dyDescent="0.25">
      <c r="B27" s="6"/>
      <c r="C27" s="7"/>
      <c r="D27" s="17"/>
      <c r="E27" s="17"/>
      <c r="F27" s="17"/>
      <c r="G27" s="17"/>
      <c r="H27" s="17"/>
      <c r="I27" s="7"/>
      <c r="J27" s="8"/>
    </row>
    <row r="28" spans="2:10" x14ac:dyDescent="0.25">
      <c r="B28" s="6"/>
      <c r="C28" s="7"/>
      <c r="D28" s="192" t="s">
        <v>18</v>
      </c>
      <c r="E28" s="193" t="s">
        <v>16</v>
      </c>
      <c r="F28" s="193"/>
      <c r="G28" s="193"/>
      <c r="H28" s="193"/>
      <c r="I28" s="7"/>
      <c r="J28" s="8"/>
    </row>
    <row r="29" spans="2:10" x14ac:dyDescent="0.25">
      <c r="B29" s="6"/>
      <c r="C29" s="7"/>
      <c r="D29" s="17"/>
      <c r="E29" s="17"/>
      <c r="F29" s="17"/>
      <c r="G29" s="17"/>
      <c r="H29" s="17"/>
      <c r="I29" s="7"/>
      <c r="J29" s="8"/>
    </row>
    <row r="30" spans="2:10" x14ac:dyDescent="0.25">
      <c r="B30" s="6"/>
      <c r="C30" s="7"/>
      <c r="D30" s="192" t="s">
        <v>19</v>
      </c>
      <c r="E30" s="193" t="s">
        <v>16</v>
      </c>
      <c r="F30" s="193"/>
      <c r="G30" s="193"/>
      <c r="H30" s="193"/>
      <c r="I30" s="7"/>
      <c r="J30" s="8"/>
    </row>
    <row r="31" spans="2:10" x14ac:dyDescent="0.25">
      <c r="B31" s="6"/>
      <c r="C31" s="7"/>
      <c r="D31" s="17"/>
      <c r="E31" s="17"/>
      <c r="F31" s="17"/>
      <c r="G31" s="17"/>
      <c r="H31" s="17"/>
      <c r="I31" s="7"/>
      <c r="J31" s="8"/>
    </row>
    <row r="32" spans="2:10" x14ac:dyDescent="0.25">
      <c r="B32" s="6"/>
      <c r="C32" s="7"/>
      <c r="D32" s="192" t="s">
        <v>20</v>
      </c>
      <c r="E32" s="193" t="s">
        <v>16</v>
      </c>
      <c r="F32" s="193"/>
      <c r="G32" s="193"/>
      <c r="H32" s="193"/>
      <c r="I32" s="7"/>
      <c r="J32" s="8"/>
    </row>
    <row r="33" spans="2:10" x14ac:dyDescent="0.25">
      <c r="B33" s="6"/>
      <c r="C33" s="7"/>
      <c r="D33" s="16"/>
      <c r="E33" s="16"/>
      <c r="F33" s="16"/>
      <c r="G33" s="16"/>
      <c r="H33" s="16"/>
      <c r="I33" s="7"/>
      <c r="J33" s="8"/>
    </row>
    <row r="34" spans="2:10" x14ac:dyDescent="0.25">
      <c r="B34" s="6"/>
      <c r="C34" s="7"/>
      <c r="D34" s="192" t="s">
        <v>21</v>
      </c>
      <c r="E34" s="193" t="s">
        <v>16</v>
      </c>
      <c r="F34" s="193"/>
      <c r="G34" s="193"/>
      <c r="H34" s="193"/>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5"/>
      <c r="G37" s="7"/>
      <c r="H37" s="7"/>
      <c r="I37" s="7"/>
      <c r="J37" s="8"/>
    </row>
    <row r="38" spans="2:10" x14ac:dyDescent="0.25">
      <c r="B38" s="6"/>
      <c r="C38" s="7"/>
      <c r="D38" s="190" t="s">
        <v>1853</v>
      </c>
      <c r="E38" s="191"/>
      <c r="F38" s="191"/>
      <c r="G38" s="191"/>
      <c r="H38" s="191"/>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208" t="s">
        <v>1682</v>
      </c>
      <c r="E2" s="208"/>
      <c r="F2" s="208"/>
      <c r="G2" s="208"/>
      <c r="H2" s="208"/>
      <c r="I2" s="208"/>
      <c r="J2" s="208"/>
      <c r="K2" s="208"/>
      <c r="L2" s="208"/>
      <c r="M2" s="208"/>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09" t="s">
        <v>1691</v>
      </c>
      <c r="E4" s="209"/>
      <c r="F4" s="209"/>
      <c r="G4" s="209"/>
      <c r="H4" s="209"/>
      <c r="I4" s="209"/>
      <c r="J4" s="209"/>
      <c r="K4" s="209"/>
      <c r="L4" s="209"/>
      <c r="M4" s="209"/>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10" t="s">
        <v>1685</v>
      </c>
      <c r="E11" s="211"/>
      <c r="F11" s="211"/>
      <c r="G11" s="211"/>
      <c r="H11" s="211"/>
      <c r="I11" s="212"/>
      <c r="J11" s="160">
        <f>'B1. HTT Mortgage Assets'!C15</f>
        <v>15310.959977</v>
      </c>
      <c r="K11" s="160">
        <f>J11</f>
        <v>15310.959977</v>
      </c>
      <c r="L11" s="160">
        <f>J11</f>
        <v>15310.959977</v>
      </c>
      <c r="M11" s="160">
        <f>J11</f>
        <v>15310.959977</v>
      </c>
      <c r="N11" s="151"/>
      <c r="O11" s="164"/>
    </row>
    <row r="12" spans="2:15" x14ac:dyDescent="0.25">
      <c r="C12" s="149"/>
      <c r="D12" s="213" t="s">
        <v>1686</v>
      </c>
      <c r="E12" s="214"/>
      <c r="F12" s="214"/>
      <c r="G12" s="214"/>
      <c r="H12" s="214"/>
      <c r="I12" s="215"/>
      <c r="J12" s="161">
        <f>'B1. HTT Mortgage Assets'!C219</f>
        <v>0.49180000000000001</v>
      </c>
      <c r="K12" s="161">
        <v>0.54730000000000001</v>
      </c>
      <c r="L12" s="161">
        <v>0.61570000000000003</v>
      </c>
      <c r="M12" s="161">
        <v>0.7036</v>
      </c>
      <c r="N12" s="151"/>
    </row>
    <row r="13" spans="2:15" x14ac:dyDescent="0.25">
      <c r="C13" s="149"/>
      <c r="D13" s="213" t="s">
        <v>1687</v>
      </c>
      <c r="E13" s="214"/>
      <c r="F13" s="214"/>
      <c r="G13" s="214"/>
      <c r="H13" s="214"/>
      <c r="I13" s="215"/>
      <c r="J13" s="162">
        <v>15245.911064</v>
      </c>
      <c r="K13" s="162">
        <v>15071.700938</v>
      </c>
      <c r="L13" s="162">
        <v>14561.241857999999</v>
      </c>
      <c r="M13" s="162">
        <v>13761.928846000001</v>
      </c>
      <c r="N13" s="151"/>
    </row>
    <row r="14" spans="2:15" x14ac:dyDescent="0.25">
      <c r="C14" s="149"/>
      <c r="D14" s="213" t="s">
        <v>1688</v>
      </c>
      <c r="E14" s="214"/>
      <c r="F14" s="214"/>
      <c r="G14" s="214"/>
      <c r="H14" s="214"/>
      <c r="I14" s="215"/>
      <c r="J14" s="162">
        <f>'A. HTT General'!C39</f>
        <v>11375</v>
      </c>
      <c r="K14" s="162">
        <f>J14</f>
        <v>11375</v>
      </c>
      <c r="L14" s="162">
        <f>J14</f>
        <v>11375</v>
      </c>
      <c r="M14" s="162">
        <f>J14</f>
        <v>11375</v>
      </c>
      <c r="N14" s="151"/>
    </row>
    <row r="15" spans="2:15" x14ac:dyDescent="0.25">
      <c r="C15" s="149"/>
      <c r="D15" s="213" t="s">
        <v>1689</v>
      </c>
      <c r="E15" s="214"/>
      <c r="F15" s="214"/>
      <c r="G15" s="214"/>
      <c r="H15" s="214"/>
      <c r="I15" s="215"/>
      <c r="J15" s="176">
        <f>J13/J14-1</f>
        <v>0.34029987375824167</v>
      </c>
      <c r="K15" s="176">
        <f t="shared" ref="K15:M15" si="0">K13/K14-1</f>
        <v>0.32498469784615391</v>
      </c>
      <c r="L15" s="176">
        <f t="shared" si="0"/>
        <v>0.2801091743296702</v>
      </c>
      <c r="M15" s="176">
        <f t="shared" si="0"/>
        <v>0.20983989854945051</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16"/>
      <c r="E20" s="206"/>
      <c r="F20" s="206"/>
      <c r="G20" s="206"/>
      <c r="H20" s="206"/>
      <c r="I20" s="206"/>
      <c r="J20" s="206"/>
      <c r="K20" s="206"/>
      <c r="L20" s="206"/>
      <c r="M20" s="207"/>
      <c r="N20" s="151"/>
    </row>
    <row r="21" spans="3:14" x14ac:dyDescent="0.25">
      <c r="C21" s="149"/>
      <c r="D21" s="217"/>
      <c r="E21" s="206"/>
      <c r="F21" s="206"/>
      <c r="G21" s="206"/>
      <c r="H21" s="206"/>
      <c r="I21" s="206"/>
      <c r="J21" s="206"/>
      <c r="K21" s="206"/>
      <c r="L21" s="206"/>
      <c r="M21" s="207"/>
      <c r="N21" s="151"/>
    </row>
    <row r="22" spans="3:14" x14ac:dyDescent="0.25">
      <c r="C22" s="149"/>
      <c r="D22" s="205"/>
      <c r="E22" s="206"/>
      <c r="F22" s="206"/>
      <c r="G22" s="206"/>
      <c r="H22" s="206"/>
      <c r="I22" s="206"/>
      <c r="J22" s="206"/>
      <c r="K22" s="206"/>
      <c r="L22" s="206"/>
      <c r="M22" s="207"/>
      <c r="N22" s="151"/>
    </row>
    <row r="23" spans="3:14" x14ac:dyDescent="0.25">
      <c r="C23" s="149"/>
      <c r="D23" s="205"/>
      <c r="E23" s="206"/>
      <c r="F23" s="206"/>
      <c r="G23" s="206"/>
      <c r="H23" s="206"/>
      <c r="I23" s="206"/>
      <c r="J23" s="206"/>
      <c r="K23" s="206"/>
      <c r="L23" s="206"/>
      <c r="M23" s="207"/>
      <c r="N23" s="151"/>
    </row>
    <row r="24" spans="3:14" x14ac:dyDescent="0.25">
      <c r="C24" s="149"/>
      <c r="D24" s="202"/>
      <c r="E24" s="203"/>
      <c r="F24" s="203"/>
      <c r="G24" s="203"/>
      <c r="H24" s="203"/>
      <c r="I24" s="203"/>
      <c r="J24" s="203"/>
      <c r="K24" s="203"/>
      <c r="L24" s="203"/>
      <c r="M24" s="204"/>
      <c r="N24" s="151"/>
    </row>
    <row r="25" spans="3:14" x14ac:dyDescent="0.25">
      <c r="C25" s="149"/>
      <c r="D25" s="202"/>
      <c r="E25" s="203"/>
      <c r="F25" s="203"/>
      <c r="G25" s="203"/>
      <c r="H25" s="203"/>
      <c r="I25" s="203"/>
      <c r="J25" s="203"/>
      <c r="K25" s="203"/>
      <c r="L25" s="203"/>
      <c r="M25" s="204"/>
      <c r="N25" s="151"/>
    </row>
    <row r="26" spans="3:14" x14ac:dyDescent="0.25">
      <c r="C26" s="149"/>
      <c r="D26" s="205"/>
      <c r="E26" s="206"/>
      <c r="F26" s="206"/>
      <c r="G26" s="206"/>
      <c r="H26" s="206"/>
      <c r="I26" s="206"/>
      <c r="J26" s="206"/>
      <c r="K26" s="206"/>
      <c r="L26" s="206"/>
      <c r="M26" s="207"/>
      <c r="N26" s="151"/>
    </row>
    <row r="27" spans="3:14" x14ac:dyDescent="0.25">
      <c r="C27" s="149"/>
      <c r="D27" s="205"/>
      <c r="E27" s="206"/>
      <c r="F27" s="206"/>
      <c r="G27" s="206"/>
      <c r="H27" s="206"/>
      <c r="I27" s="206"/>
      <c r="J27" s="206"/>
      <c r="K27" s="206"/>
      <c r="L27" s="206"/>
      <c r="M27" s="207"/>
      <c r="N27" s="151"/>
    </row>
    <row r="28" spans="3:14" x14ac:dyDescent="0.25">
      <c r="C28" s="149"/>
      <c r="D28" s="202"/>
      <c r="E28" s="203"/>
      <c r="F28" s="203"/>
      <c r="G28" s="203"/>
      <c r="H28" s="203"/>
      <c r="I28" s="203"/>
      <c r="J28" s="203"/>
      <c r="K28" s="203"/>
      <c r="L28" s="203"/>
      <c r="M28" s="204"/>
      <c r="N28" s="151"/>
    </row>
    <row r="29" spans="3:14" x14ac:dyDescent="0.25">
      <c r="C29" s="149"/>
      <c r="D29" s="202"/>
      <c r="E29" s="203"/>
      <c r="F29" s="203"/>
      <c r="G29" s="203"/>
      <c r="H29" s="203"/>
      <c r="I29" s="203"/>
      <c r="J29" s="203"/>
      <c r="K29" s="203"/>
      <c r="L29" s="203"/>
      <c r="M29" s="204"/>
      <c r="N29" s="151"/>
    </row>
    <row r="30" spans="3:14" x14ac:dyDescent="0.25">
      <c r="C30" s="149"/>
      <c r="D30" s="202"/>
      <c r="E30" s="203"/>
      <c r="F30" s="203"/>
      <c r="G30" s="203"/>
      <c r="H30" s="203"/>
      <c r="I30" s="203"/>
      <c r="J30" s="203"/>
      <c r="K30" s="203"/>
      <c r="L30" s="203"/>
      <c r="M30" s="204"/>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196"/>
      <c r="D33" s="197"/>
      <c r="E33" s="197"/>
      <c r="F33" s="197"/>
      <c r="G33" s="197"/>
      <c r="H33" s="197"/>
      <c r="I33" s="197"/>
      <c r="J33" s="197"/>
      <c r="K33" s="197"/>
      <c r="L33" s="197"/>
      <c r="M33" s="197"/>
      <c r="N33" s="198"/>
    </row>
    <row r="34" spans="3:14" x14ac:dyDescent="0.25">
      <c r="C34" s="196"/>
      <c r="D34" s="197"/>
      <c r="E34" s="197"/>
      <c r="F34" s="197"/>
      <c r="G34" s="197"/>
      <c r="H34" s="197"/>
      <c r="I34" s="197"/>
      <c r="J34" s="197"/>
      <c r="K34" s="197"/>
      <c r="L34" s="197"/>
      <c r="M34" s="197"/>
      <c r="N34" s="198"/>
    </row>
    <row r="35" spans="3:14" x14ac:dyDescent="0.25">
      <c r="C35" s="196"/>
      <c r="D35" s="197"/>
      <c r="E35" s="197"/>
      <c r="F35" s="197"/>
      <c r="G35" s="197"/>
      <c r="H35" s="197"/>
      <c r="I35" s="197"/>
      <c r="J35" s="197"/>
      <c r="K35" s="197"/>
      <c r="L35" s="197"/>
      <c r="M35" s="197"/>
      <c r="N35" s="198"/>
    </row>
    <row r="36" spans="3:14" ht="15.75" thickBot="1" x14ac:dyDescent="0.3">
      <c r="C36" s="199"/>
      <c r="D36" s="200"/>
      <c r="E36" s="200"/>
      <c r="F36" s="200"/>
      <c r="G36" s="200"/>
      <c r="H36" s="200"/>
      <c r="I36" s="200"/>
      <c r="J36" s="200"/>
      <c r="K36" s="200"/>
      <c r="L36" s="200"/>
      <c r="M36" s="200"/>
      <c r="N36" s="201"/>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8" t="s">
        <v>1710</v>
      </c>
      <c r="B1" s="218"/>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1749</v>
      </c>
      <c r="D24" s="66" t="s">
        <v>1431</v>
      </c>
      <c r="E24" s="72"/>
      <c r="F24" s="72"/>
      <c r="G24" s="72"/>
      <c r="H24" s="64"/>
      <c r="L24" s="64"/>
      <c r="M24" s="64"/>
    </row>
    <row r="25" spans="1:13" hidden="1" outlineLevel="1" x14ac:dyDescent="0.25">
      <c r="A25" s="66" t="s">
        <v>1750</v>
      </c>
      <c r="B25" s="81"/>
      <c r="E25" s="72"/>
      <c r="F25" s="72"/>
      <c r="G25" s="72"/>
      <c r="H25" s="64"/>
      <c r="L25" s="64"/>
      <c r="M25" s="64"/>
    </row>
    <row r="26" spans="1:13" hidden="1" outlineLevel="1" x14ac:dyDescent="0.25">
      <c r="A26" s="66" t="s">
        <v>1751</v>
      </c>
      <c r="B26" s="81"/>
      <c r="E26" s="72"/>
      <c r="F26" s="72"/>
      <c r="G26" s="72"/>
      <c r="H26" s="64"/>
      <c r="L26" s="64"/>
      <c r="M26" s="64"/>
    </row>
    <row r="27" spans="1:13" hidden="1" outlineLevel="1" x14ac:dyDescent="0.25">
      <c r="A27" s="66" t="s">
        <v>1752</v>
      </c>
      <c r="B27" s="81"/>
      <c r="E27" s="72"/>
      <c r="F27" s="72"/>
      <c r="G27" s="72"/>
      <c r="H27" s="64"/>
      <c r="L27" s="64"/>
      <c r="M27" s="64"/>
    </row>
    <row r="28" spans="1:13" hidden="1" outlineLevel="1" x14ac:dyDescent="0.25">
      <c r="A28" s="66" t="s">
        <v>1753</v>
      </c>
      <c r="B28" s="81"/>
      <c r="E28" s="72"/>
      <c r="F28" s="72"/>
      <c r="G28" s="72"/>
      <c r="H28" s="64"/>
      <c r="L28" s="64"/>
      <c r="M28" s="64"/>
    </row>
    <row r="29" spans="1:13" hidden="1" outlineLevel="1" x14ac:dyDescent="0.25">
      <c r="A29" s="66" t="s">
        <v>1754</v>
      </c>
      <c r="B29" s="81"/>
      <c r="E29" s="72"/>
      <c r="F29" s="72"/>
      <c r="G29" s="72"/>
      <c r="H29" s="64"/>
      <c r="L29" s="64"/>
      <c r="M29" s="64"/>
    </row>
    <row r="30" spans="1:13" hidden="1" outlineLevel="1" x14ac:dyDescent="0.25">
      <c r="A30" s="66" t="s">
        <v>1755</v>
      </c>
      <c r="B30" s="81"/>
      <c r="E30" s="72"/>
      <c r="F30" s="72"/>
      <c r="G30" s="72"/>
      <c r="H30" s="64"/>
      <c r="L30" s="64"/>
      <c r="M30" s="64"/>
    </row>
    <row r="31" spans="1:13" hidden="1" outlineLevel="1" x14ac:dyDescent="0.25">
      <c r="A31" s="66" t="s">
        <v>1756</v>
      </c>
      <c r="B31" s="81"/>
      <c r="E31" s="72"/>
      <c r="F31" s="72"/>
      <c r="G31" s="72"/>
      <c r="H31" s="64"/>
      <c r="L31" s="64"/>
      <c r="M31" s="64"/>
    </row>
    <row r="32" spans="1:13" hidden="1" outlineLevel="1" x14ac:dyDescent="0.25">
      <c r="A32" s="66" t="s">
        <v>1757</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1758</v>
      </c>
      <c r="C34" s="85" t="s">
        <v>1759</v>
      </c>
      <c r="D34" s="85" t="s">
        <v>1724</v>
      </c>
      <c r="E34" s="85" t="s">
        <v>1760</v>
      </c>
      <c r="F34" s="88"/>
      <c r="G34" s="88"/>
      <c r="H34" s="64"/>
      <c r="L34" s="64"/>
      <c r="M34" s="64"/>
    </row>
    <row r="35" spans="1:13" x14ac:dyDescent="0.25">
      <c r="A35" s="66" t="s">
        <v>1761</v>
      </c>
      <c r="B35" s="66" t="s">
        <v>1762</v>
      </c>
      <c r="C35" s="66" t="s">
        <v>1428</v>
      </c>
      <c r="D35" s="66" t="s">
        <v>1763</v>
      </c>
      <c r="E35" s="66" t="s">
        <v>1764</v>
      </c>
      <c r="F35" s="182"/>
      <c r="G35" s="182"/>
      <c r="H35" s="64"/>
      <c r="L35" s="64"/>
      <c r="M35" s="64"/>
    </row>
    <row r="36" spans="1:13" x14ac:dyDescent="0.25">
      <c r="A36" s="66" t="s">
        <v>1765</v>
      </c>
      <c r="B36" s="83" t="s">
        <v>1766</v>
      </c>
      <c r="C36" s="66" t="s">
        <v>95</v>
      </c>
      <c r="D36" s="66" t="s">
        <v>95</v>
      </c>
      <c r="E36" s="66" t="s">
        <v>95</v>
      </c>
      <c r="H36" s="64"/>
      <c r="L36" s="64"/>
      <c r="M36" s="64"/>
    </row>
    <row r="37" spans="1:13" x14ac:dyDescent="0.25">
      <c r="A37" s="66" t="s">
        <v>1767</v>
      </c>
      <c r="B37" s="83" t="s">
        <v>1768</v>
      </c>
      <c r="C37" s="66" t="s">
        <v>95</v>
      </c>
      <c r="D37" s="66" t="s">
        <v>95</v>
      </c>
      <c r="E37" s="66" t="s">
        <v>95</v>
      </c>
      <c r="H37" s="64"/>
      <c r="L37" s="64"/>
      <c r="M37" s="64"/>
    </row>
    <row r="38" spans="1:13" x14ac:dyDescent="0.25">
      <c r="A38" s="66" t="s">
        <v>1769</v>
      </c>
      <c r="B38" s="83" t="s">
        <v>1770</v>
      </c>
      <c r="C38" s="66" t="s">
        <v>95</v>
      </c>
      <c r="D38" s="66" t="s">
        <v>95</v>
      </c>
      <c r="E38" s="66" t="s">
        <v>95</v>
      </c>
      <c r="H38" s="64"/>
      <c r="L38" s="64"/>
      <c r="M38" s="64"/>
    </row>
    <row r="39" spans="1:13" x14ac:dyDescent="0.25">
      <c r="A39" s="66" t="s">
        <v>1771</v>
      </c>
      <c r="B39" s="83" t="s">
        <v>1772</v>
      </c>
      <c r="C39" s="66" t="s">
        <v>95</v>
      </c>
      <c r="D39" s="66" t="s">
        <v>95</v>
      </c>
      <c r="E39" s="66" t="s">
        <v>95</v>
      </c>
      <c r="H39" s="64"/>
      <c r="L39" s="64"/>
      <c r="M39" s="64"/>
    </row>
    <row r="40" spans="1:13" x14ac:dyDescent="0.25">
      <c r="A40" s="66" t="s">
        <v>1773</v>
      </c>
      <c r="B40" s="83" t="s">
        <v>1774</v>
      </c>
      <c r="C40" s="66" t="s">
        <v>95</v>
      </c>
      <c r="D40" s="66" t="s">
        <v>95</v>
      </c>
      <c r="E40" s="66" t="s">
        <v>95</v>
      </c>
      <c r="H40" s="64"/>
      <c r="L40" s="64"/>
      <c r="M40" s="64"/>
    </row>
    <row r="41" spans="1:13" x14ac:dyDescent="0.25">
      <c r="A41" s="66" t="s">
        <v>1775</v>
      </c>
      <c r="B41" s="83" t="s">
        <v>1776</v>
      </c>
      <c r="C41" s="66" t="s">
        <v>95</v>
      </c>
      <c r="D41" s="66" t="s">
        <v>95</v>
      </c>
      <c r="E41" s="66" t="s">
        <v>95</v>
      </c>
      <c r="H41" s="64"/>
      <c r="L41" s="64"/>
      <c r="M41" s="64"/>
    </row>
    <row r="42" spans="1:13" x14ac:dyDescent="0.25">
      <c r="A42" s="66" t="s">
        <v>1777</v>
      </c>
      <c r="B42" s="83" t="s">
        <v>1778</v>
      </c>
      <c r="C42" s="66" t="s">
        <v>95</v>
      </c>
      <c r="D42" s="66" t="s">
        <v>95</v>
      </c>
      <c r="E42" s="66" t="s">
        <v>95</v>
      </c>
      <c r="H42" s="64"/>
      <c r="L42" s="64"/>
      <c r="M42" s="64"/>
    </row>
    <row r="43" spans="1:13" x14ac:dyDescent="0.25">
      <c r="A43" s="66" t="s">
        <v>1779</v>
      </c>
      <c r="B43" s="83" t="s">
        <v>1780</v>
      </c>
      <c r="C43" s="66" t="s">
        <v>95</v>
      </c>
      <c r="D43" s="66" t="s">
        <v>95</v>
      </c>
      <c r="E43" s="66" t="s">
        <v>95</v>
      </c>
      <c r="H43" s="64"/>
      <c r="L43" s="64"/>
      <c r="M43" s="64"/>
    </row>
    <row r="44" spans="1:13" x14ac:dyDescent="0.25">
      <c r="A44" s="66" t="s">
        <v>1781</v>
      </c>
      <c r="B44" s="83" t="s">
        <v>1782</v>
      </c>
      <c r="C44" s="66" t="s">
        <v>95</v>
      </c>
      <c r="D44" s="66" t="s">
        <v>95</v>
      </c>
      <c r="E44" s="66" t="s">
        <v>95</v>
      </c>
      <c r="H44" s="64"/>
      <c r="L44" s="64"/>
      <c r="M44" s="64"/>
    </row>
    <row r="45" spans="1:13" x14ac:dyDescent="0.25">
      <c r="A45" s="66" t="s">
        <v>1783</v>
      </c>
      <c r="B45" s="83" t="s">
        <v>1784</v>
      </c>
      <c r="C45" s="66" t="s">
        <v>95</v>
      </c>
      <c r="D45" s="66" t="s">
        <v>95</v>
      </c>
      <c r="E45" s="66" t="s">
        <v>95</v>
      </c>
      <c r="H45" s="64"/>
      <c r="L45" s="64"/>
      <c r="M45" s="64"/>
    </row>
    <row r="46" spans="1:13" x14ac:dyDescent="0.25">
      <c r="A46" s="66" t="s">
        <v>1785</v>
      </c>
      <c r="B46" s="83" t="s">
        <v>1786</v>
      </c>
      <c r="C46" s="66" t="s">
        <v>95</v>
      </c>
      <c r="D46" s="66" t="s">
        <v>95</v>
      </c>
      <c r="E46" s="66" t="s">
        <v>95</v>
      </c>
      <c r="H46" s="64"/>
      <c r="L46" s="64"/>
      <c r="M46" s="64"/>
    </row>
    <row r="47" spans="1:13" x14ac:dyDescent="0.25">
      <c r="A47" s="66" t="s">
        <v>1787</v>
      </c>
      <c r="B47" s="83" t="s">
        <v>1788</v>
      </c>
      <c r="C47" s="66" t="s">
        <v>95</v>
      </c>
      <c r="D47" s="66" t="s">
        <v>95</v>
      </c>
      <c r="E47" s="66" t="s">
        <v>95</v>
      </c>
      <c r="H47" s="64"/>
      <c r="L47" s="64"/>
      <c r="M47" s="64"/>
    </row>
    <row r="48" spans="1:13" x14ac:dyDescent="0.25">
      <c r="A48" s="66" t="s">
        <v>1789</v>
      </c>
      <c r="B48" s="83" t="s">
        <v>1790</v>
      </c>
      <c r="C48" s="66" t="s">
        <v>95</v>
      </c>
      <c r="D48" s="66" t="s">
        <v>95</v>
      </c>
      <c r="E48" s="66" t="s">
        <v>95</v>
      </c>
      <c r="H48" s="64"/>
      <c r="L48" s="64"/>
      <c r="M48" s="64"/>
    </row>
    <row r="49" spans="1:13" x14ac:dyDescent="0.25">
      <c r="A49" s="66" t="s">
        <v>1791</v>
      </c>
      <c r="B49" s="83" t="s">
        <v>1792</v>
      </c>
      <c r="C49" s="66" t="s">
        <v>95</v>
      </c>
      <c r="D49" s="66" t="s">
        <v>95</v>
      </c>
      <c r="E49" s="66" t="s">
        <v>95</v>
      </c>
      <c r="H49" s="64"/>
      <c r="I49" s="183"/>
      <c r="L49" s="64"/>
      <c r="M49" s="64"/>
    </row>
    <row r="50" spans="1:13" x14ac:dyDescent="0.25">
      <c r="A50" s="66" t="s">
        <v>1793</v>
      </c>
      <c r="B50" s="83" t="s">
        <v>1794</v>
      </c>
      <c r="C50" s="66" t="s">
        <v>95</v>
      </c>
      <c r="D50" s="66" t="s">
        <v>95</v>
      </c>
      <c r="E50" s="66" t="s">
        <v>95</v>
      </c>
      <c r="H50" s="64"/>
      <c r="I50" s="183"/>
      <c r="L50" s="64"/>
      <c r="M50" s="64"/>
    </row>
    <row r="51" spans="1:13" x14ac:dyDescent="0.25">
      <c r="A51" s="66" t="s">
        <v>1795</v>
      </c>
      <c r="B51" s="83" t="s">
        <v>1796</v>
      </c>
      <c r="C51" s="66" t="s">
        <v>95</v>
      </c>
      <c r="D51" s="66" t="s">
        <v>95</v>
      </c>
      <c r="E51" s="66" t="s">
        <v>95</v>
      </c>
      <c r="H51" s="64"/>
      <c r="L51" s="64"/>
      <c r="M51" s="64"/>
    </row>
    <row r="52" spans="1:13" x14ac:dyDescent="0.25">
      <c r="A52" s="66" t="s">
        <v>1797</v>
      </c>
      <c r="B52" s="83" t="s">
        <v>1798</v>
      </c>
      <c r="C52" s="66" t="s">
        <v>95</v>
      </c>
      <c r="D52" s="66" t="s">
        <v>95</v>
      </c>
      <c r="E52" s="66" t="s">
        <v>95</v>
      </c>
      <c r="H52" s="64"/>
      <c r="L52" s="64"/>
      <c r="M52" s="64"/>
    </row>
    <row r="53" spans="1:13" x14ac:dyDescent="0.25">
      <c r="A53" s="66" t="s">
        <v>1799</v>
      </c>
      <c r="B53" s="83" t="s">
        <v>1800</v>
      </c>
      <c r="C53" s="66" t="s">
        <v>95</v>
      </c>
      <c r="D53" s="66" t="s">
        <v>95</v>
      </c>
      <c r="E53" s="66" t="s">
        <v>95</v>
      </c>
      <c r="H53" s="64"/>
      <c r="L53" s="64"/>
      <c r="M53" s="64"/>
    </row>
    <row r="54" spans="1:13" x14ac:dyDescent="0.25">
      <c r="A54" s="66" t="s">
        <v>1801</v>
      </c>
      <c r="B54" s="83" t="s">
        <v>1802</v>
      </c>
      <c r="C54" s="66" t="s">
        <v>95</v>
      </c>
      <c r="D54" s="66" t="s">
        <v>95</v>
      </c>
      <c r="E54" s="66" t="s">
        <v>95</v>
      </c>
      <c r="H54" s="64"/>
      <c r="L54" s="64"/>
      <c r="M54" s="64"/>
    </row>
    <row r="55" spans="1:13" x14ac:dyDescent="0.25">
      <c r="A55" s="66" t="s">
        <v>1803</v>
      </c>
      <c r="B55" s="83" t="s">
        <v>1804</v>
      </c>
      <c r="C55" s="66" t="s">
        <v>95</v>
      </c>
      <c r="D55" s="66" t="s">
        <v>95</v>
      </c>
      <c r="E55" s="66" t="s">
        <v>95</v>
      </c>
      <c r="H55" s="64"/>
      <c r="L55" s="64"/>
      <c r="M55" s="64"/>
    </row>
    <row r="56" spans="1:13" x14ac:dyDescent="0.25">
      <c r="A56" s="66" t="s">
        <v>1805</v>
      </c>
      <c r="B56" s="83" t="s">
        <v>1806</v>
      </c>
      <c r="C56" s="66" t="s">
        <v>95</v>
      </c>
      <c r="D56" s="66" t="s">
        <v>95</v>
      </c>
      <c r="E56" s="66" t="s">
        <v>95</v>
      </c>
      <c r="H56" s="64"/>
      <c r="L56" s="64"/>
      <c r="M56" s="64"/>
    </row>
    <row r="57" spans="1:13" x14ac:dyDescent="0.25">
      <c r="A57" s="66" t="s">
        <v>1807</v>
      </c>
      <c r="B57" s="83" t="s">
        <v>1808</v>
      </c>
      <c r="C57" s="66" t="s">
        <v>95</v>
      </c>
      <c r="D57" s="66" t="s">
        <v>95</v>
      </c>
      <c r="E57" s="66" t="s">
        <v>95</v>
      </c>
      <c r="H57" s="64"/>
      <c r="L57" s="64"/>
      <c r="M57" s="64"/>
    </row>
    <row r="58" spans="1:13" x14ac:dyDescent="0.25">
      <c r="A58" s="66" t="s">
        <v>1809</v>
      </c>
      <c r="B58" s="83" t="s">
        <v>1810</v>
      </c>
      <c r="C58" s="66" t="s">
        <v>95</v>
      </c>
      <c r="D58" s="66" t="s">
        <v>95</v>
      </c>
      <c r="E58" s="66" t="s">
        <v>95</v>
      </c>
      <c r="H58" s="64"/>
      <c r="L58" s="64"/>
      <c r="M58" s="64"/>
    </row>
    <row r="59" spans="1:13" x14ac:dyDescent="0.25">
      <c r="A59" s="66" t="s">
        <v>1811</v>
      </c>
      <c r="B59" s="83" t="s">
        <v>1812</v>
      </c>
      <c r="C59" s="66" t="s">
        <v>95</v>
      </c>
      <c r="D59" s="66" t="s">
        <v>95</v>
      </c>
      <c r="E59" s="66" t="s">
        <v>95</v>
      </c>
      <c r="H59" s="64"/>
      <c r="L59" s="64"/>
      <c r="M59" s="64"/>
    </row>
    <row r="60" spans="1:13" hidden="1" outlineLevel="1" x14ac:dyDescent="0.25">
      <c r="A60" s="66" t="s">
        <v>1813</v>
      </c>
      <c r="B60" s="83"/>
      <c r="E60" s="83"/>
      <c r="F60" s="83"/>
      <c r="G60" s="83"/>
      <c r="H60" s="64"/>
      <c r="L60" s="64"/>
      <c r="M60" s="64"/>
    </row>
    <row r="61" spans="1:13" hidden="1" outlineLevel="1" x14ac:dyDescent="0.25">
      <c r="A61" s="66" t="s">
        <v>1814</v>
      </c>
      <c r="B61" s="83"/>
      <c r="E61" s="83"/>
      <c r="F61" s="83"/>
      <c r="G61" s="83"/>
      <c r="H61" s="64"/>
      <c r="L61" s="64"/>
      <c r="M61" s="64"/>
    </row>
    <row r="62" spans="1:13" hidden="1" outlineLevel="1" x14ac:dyDescent="0.25">
      <c r="A62" s="66" t="s">
        <v>1815</v>
      </c>
      <c r="B62" s="83"/>
      <c r="E62" s="83"/>
      <c r="F62" s="83"/>
      <c r="G62" s="83"/>
      <c r="H62" s="64"/>
      <c r="L62" s="64"/>
      <c r="M62" s="64"/>
    </row>
    <row r="63" spans="1:13" hidden="1" outlineLevel="1" x14ac:dyDescent="0.25">
      <c r="A63" s="66" t="s">
        <v>1816</v>
      </c>
      <c r="B63" s="83"/>
      <c r="E63" s="83"/>
      <c r="F63" s="83"/>
      <c r="G63" s="83"/>
      <c r="H63" s="64"/>
      <c r="L63" s="64"/>
      <c r="M63" s="64"/>
    </row>
    <row r="64" spans="1:13" hidden="1" outlineLevel="1" x14ac:dyDescent="0.25">
      <c r="A64" s="66" t="s">
        <v>1817</v>
      </c>
      <c r="B64" s="83"/>
      <c r="E64" s="83"/>
      <c r="F64" s="83"/>
      <c r="G64" s="83"/>
      <c r="H64" s="64"/>
      <c r="L64" s="64"/>
      <c r="M64" s="64"/>
    </row>
    <row r="65" spans="1:14" hidden="1" outlineLevel="1" x14ac:dyDescent="0.25">
      <c r="A65" s="66" t="s">
        <v>1818</v>
      </c>
      <c r="B65" s="83"/>
      <c r="E65" s="83"/>
      <c r="F65" s="83"/>
      <c r="G65" s="83"/>
      <c r="H65" s="64"/>
      <c r="L65" s="64"/>
      <c r="M65" s="64"/>
    </row>
    <row r="66" spans="1:14" hidden="1" outlineLevel="1" x14ac:dyDescent="0.25">
      <c r="A66" s="66" t="s">
        <v>1819</v>
      </c>
      <c r="B66" s="83"/>
      <c r="E66" s="83"/>
      <c r="F66" s="83"/>
      <c r="G66" s="83"/>
      <c r="H66" s="64"/>
      <c r="L66" s="64"/>
      <c r="M66" s="64"/>
    </row>
    <row r="67" spans="1:14" hidden="1" outlineLevel="1" x14ac:dyDescent="0.25">
      <c r="A67" s="66" t="s">
        <v>1820</v>
      </c>
      <c r="B67" s="83"/>
      <c r="E67" s="83"/>
      <c r="F67" s="83"/>
      <c r="G67" s="83"/>
      <c r="H67" s="64"/>
      <c r="L67" s="64"/>
      <c r="M67" s="64"/>
    </row>
    <row r="68" spans="1:14" hidden="1" outlineLevel="1" x14ac:dyDescent="0.25">
      <c r="A68" s="66" t="s">
        <v>1821</v>
      </c>
      <c r="B68" s="83"/>
      <c r="E68" s="83"/>
      <c r="F68" s="83"/>
      <c r="G68" s="83"/>
      <c r="H68" s="64"/>
      <c r="L68" s="64"/>
      <c r="M68" s="64"/>
    </row>
    <row r="69" spans="1:14" hidden="1" outlineLevel="1" x14ac:dyDescent="0.25">
      <c r="A69" s="66" t="s">
        <v>1822</v>
      </c>
      <c r="B69" s="83"/>
      <c r="E69" s="83"/>
      <c r="F69" s="83"/>
      <c r="G69" s="83"/>
      <c r="H69" s="64"/>
      <c r="L69" s="64"/>
      <c r="M69" s="64"/>
    </row>
    <row r="70" spans="1:14" hidden="1" outlineLevel="1" x14ac:dyDescent="0.25">
      <c r="A70" s="66" t="s">
        <v>1823</v>
      </c>
      <c r="B70" s="83"/>
      <c r="E70" s="83"/>
      <c r="F70" s="83"/>
      <c r="G70" s="83"/>
      <c r="H70" s="64"/>
      <c r="L70" s="64"/>
      <c r="M70" s="64"/>
    </row>
    <row r="71" spans="1:14" hidden="1" outlineLevel="1" x14ac:dyDescent="0.25">
      <c r="A71" s="66" t="s">
        <v>1824</v>
      </c>
      <c r="B71" s="83"/>
      <c r="E71" s="83"/>
      <c r="F71" s="83"/>
      <c r="G71" s="83"/>
      <c r="H71" s="64"/>
      <c r="L71" s="64"/>
      <c r="M71" s="64"/>
    </row>
    <row r="72" spans="1:14" hidden="1" outlineLevel="1" x14ac:dyDescent="0.25">
      <c r="A72" s="66" t="s">
        <v>1825</v>
      </c>
      <c r="B72" s="83"/>
      <c r="E72" s="83"/>
      <c r="F72" s="83"/>
      <c r="G72" s="83"/>
      <c r="H72" s="64"/>
      <c r="L72" s="64"/>
      <c r="M72" s="64"/>
    </row>
    <row r="73" spans="1:14" ht="37.5" collapsed="1" x14ac:dyDescent="0.25">
      <c r="A73" s="78"/>
      <c r="B73" s="77" t="s">
        <v>1718</v>
      </c>
      <c r="C73" s="78"/>
      <c r="D73" s="78"/>
      <c r="E73" s="78"/>
      <c r="F73" s="78"/>
      <c r="G73" s="78"/>
      <c r="H73" s="64"/>
    </row>
    <row r="74" spans="1:14" ht="15" customHeight="1" x14ac:dyDescent="0.25">
      <c r="A74" s="85"/>
      <c r="B74" s="86" t="s">
        <v>1000</v>
      </c>
      <c r="C74" s="85" t="s">
        <v>1826</v>
      </c>
      <c r="D74" s="85"/>
      <c r="E74" s="88"/>
      <c r="F74" s="88"/>
      <c r="G74" s="88"/>
      <c r="H74" s="96"/>
      <c r="I74" s="96"/>
      <c r="J74" s="96"/>
      <c r="K74" s="96"/>
      <c r="L74" s="96"/>
      <c r="M74" s="96"/>
      <c r="N74" s="96"/>
    </row>
    <row r="75" spans="1:14" x14ac:dyDescent="0.25">
      <c r="A75" s="66" t="s">
        <v>1827</v>
      </c>
      <c r="B75" s="66" t="s">
        <v>1828</v>
      </c>
      <c r="C75" s="184">
        <v>39.257834856985923</v>
      </c>
      <c r="H75" s="64"/>
    </row>
    <row r="76" spans="1:14" x14ac:dyDescent="0.25">
      <c r="A76" s="66" t="s">
        <v>1829</v>
      </c>
      <c r="B76" s="66" t="s">
        <v>1830</v>
      </c>
      <c r="C76" s="184">
        <v>238.61096626142876</v>
      </c>
      <c r="H76" s="64"/>
    </row>
    <row r="77" spans="1:14" hidden="1" outlineLevel="1" x14ac:dyDescent="0.25">
      <c r="A77" s="66" t="s">
        <v>1831</v>
      </c>
      <c r="H77" s="64"/>
    </row>
    <row r="78" spans="1:14" hidden="1" outlineLevel="1" x14ac:dyDescent="0.25">
      <c r="A78" s="66" t="s">
        <v>1832</v>
      </c>
      <c r="H78" s="64"/>
    </row>
    <row r="79" spans="1:14" hidden="1" outlineLevel="1" x14ac:dyDescent="0.25">
      <c r="A79" s="66" t="s">
        <v>1833</v>
      </c>
      <c r="H79" s="64"/>
    </row>
    <row r="80" spans="1:14" hidden="1" outlineLevel="1" x14ac:dyDescent="0.25">
      <c r="A80" s="66" t="s">
        <v>1834</v>
      </c>
      <c r="H80" s="64"/>
    </row>
    <row r="81" spans="1:8" collapsed="1" x14ac:dyDescent="0.25">
      <c r="A81" s="85"/>
      <c r="B81" s="86" t="s">
        <v>1835</v>
      </c>
      <c r="C81" s="85" t="s">
        <v>595</v>
      </c>
      <c r="D81" s="85" t="s">
        <v>596</v>
      </c>
      <c r="E81" s="88" t="s">
        <v>1012</v>
      </c>
      <c r="F81" s="88" t="s">
        <v>1197</v>
      </c>
      <c r="G81" s="88" t="s">
        <v>1836</v>
      </c>
      <c r="H81" s="64"/>
    </row>
    <row r="82" spans="1:8" x14ac:dyDescent="0.25">
      <c r="A82" s="66" t="s">
        <v>1837</v>
      </c>
      <c r="B82" s="66" t="s">
        <v>1838</v>
      </c>
      <c r="C82" s="185">
        <f>(1-SUM(C83:C86))</f>
        <v>0.99729999999999996</v>
      </c>
      <c r="D82" s="186"/>
      <c r="E82" s="186"/>
      <c r="F82" s="186"/>
      <c r="G82" s="185">
        <v>0.99785660287096789</v>
      </c>
      <c r="H82" s="64"/>
    </row>
    <row r="83" spans="1:8" x14ac:dyDescent="0.25">
      <c r="A83" s="66" t="s">
        <v>1839</v>
      </c>
      <c r="B83" s="66" t="s">
        <v>1840</v>
      </c>
      <c r="C83" s="185">
        <v>2.0000000000000001E-4</v>
      </c>
      <c r="G83" s="185">
        <v>7.3542264230465598E-4</v>
      </c>
      <c r="H83" s="64"/>
    </row>
    <row r="84" spans="1:8" x14ac:dyDescent="0.25">
      <c r="A84" s="66" t="s">
        <v>1841</v>
      </c>
      <c r="B84" s="66" t="s">
        <v>1842</v>
      </c>
      <c r="C84" s="185">
        <v>1.1000000000000001E-3</v>
      </c>
      <c r="G84" s="185">
        <v>4.5007828223795379E-4</v>
      </c>
      <c r="H84" s="64"/>
    </row>
    <row r="85" spans="1:8" x14ac:dyDescent="0.25">
      <c r="A85" s="66" t="s">
        <v>1843</v>
      </c>
      <c r="B85" s="66" t="s">
        <v>1844</v>
      </c>
      <c r="C85" s="185">
        <v>8.9999999999999998E-4</v>
      </c>
      <c r="G85" s="185">
        <v>9.4395417546147E-4</v>
      </c>
      <c r="H85" s="64"/>
    </row>
    <row r="86" spans="1:8" x14ac:dyDescent="0.25">
      <c r="A86" s="66" t="s">
        <v>1845</v>
      </c>
      <c r="B86" s="66" t="s">
        <v>1846</v>
      </c>
      <c r="C86" s="185">
        <v>5.0000000000000001E-4</v>
      </c>
      <c r="G86" s="185">
        <v>1.3942029027997042E-5</v>
      </c>
      <c r="H86" s="64"/>
    </row>
    <row r="87" spans="1:8" hidden="1" outlineLevel="1" x14ac:dyDescent="0.25">
      <c r="A87" s="66" t="s">
        <v>1847</v>
      </c>
      <c r="H87" s="64"/>
    </row>
    <row r="88" spans="1:8" hidden="1" outlineLevel="1" x14ac:dyDescent="0.25">
      <c r="A88" s="66" t="s">
        <v>1848</v>
      </c>
      <c r="H88" s="64"/>
    </row>
    <row r="89" spans="1:8" hidden="1" outlineLevel="1" x14ac:dyDescent="0.25">
      <c r="A89" s="66" t="s">
        <v>1849</v>
      </c>
      <c r="H89" s="64"/>
    </row>
    <row r="90" spans="1:8" hidden="1" outlineLevel="1" x14ac:dyDescent="0.25">
      <c r="A90" s="66" t="s">
        <v>1850</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4" t="s">
        <v>45</v>
      </c>
      <c r="B1" s="195"/>
      <c r="C1" s="195"/>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43008</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15321.921156</v>
      </c>
      <c r="F38" s="83"/>
      <c r="H38" s="64"/>
      <c r="L38" s="64"/>
      <c r="M38" s="64"/>
    </row>
    <row r="39" spans="1:13" x14ac:dyDescent="0.25">
      <c r="A39" s="66" t="s">
        <v>126</v>
      </c>
      <c r="B39" s="83" t="s">
        <v>127</v>
      </c>
      <c r="C39" s="167">
        <v>11375</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0.34698207964835159</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v>15310.959977</v>
      </c>
      <c r="E53" s="91"/>
      <c r="F53" s="92">
        <f>IF($C$58=0,"",IF(C53="[for completion]","",C53/$C$58))</f>
        <v>0.99928460805349417</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v>10.961179</v>
      </c>
      <c r="E56" s="91"/>
      <c r="F56" s="92">
        <f>IF($C$58=0,"",IF(C56="[for completion]","",C56/$C$58))</f>
        <v>7.1539194650584973E-4</v>
      </c>
      <c r="G56" s="92"/>
      <c r="H56" s="64"/>
      <c r="L56" s="64"/>
      <c r="M56" s="64"/>
    </row>
    <row r="57" spans="1:13" x14ac:dyDescent="0.25">
      <c r="A57" s="66" t="s">
        <v>158</v>
      </c>
      <c r="B57" s="66" t="s">
        <v>159</v>
      </c>
      <c r="C57" s="168">
        <v>0</v>
      </c>
      <c r="E57" s="91"/>
      <c r="F57" s="92">
        <f>IF($C$58=0,"",IF(C57="[for completion]","",C57/$C$58))</f>
        <v>0</v>
      </c>
      <c r="G57" s="92"/>
      <c r="H57" s="64"/>
      <c r="L57" s="64"/>
      <c r="M57" s="64"/>
    </row>
    <row r="58" spans="1:13" x14ac:dyDescent="0.25">
      <c r="A58" s="66" t="s">
        <v>160</v>
      </c>
      <c r="B58" s="93" t="s">
        <v>161</v>
      </c>
      <c r="C58" s="91">
        <f>SUM(C53:C57)</f>
        <v>15321.921156</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19.88424719</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404.53049109000017</v>
      </c>
      <c r="D70" s="66" t="s">
        <v>1425</v>
      </c>
      <c r="E70" s="62"/>
      <c r="F70" s="92">
        <f t="shared" ref="F70:F76" si="1">IF($C$77=0,"",IF(C70="[for completion]","",C70/$C$77))</f>
        <v>2.6420975020546723E-2</v>
      </c>
      <c r="G70" s="92" t="str">
        <f>IF($D$77=0,"",IF(D70="[Mark as ND1 if not relevant]","",D70/$D$77))</f>
        <v/>
      </c>
      <c r="H70" s="64"/>
      <c r="L70" s="64"/>
      <c r="M70" s="64"/>
    </row>
    <row r="71" spans="1:13" x14ac:dyDescent="0.25">
      <c r="A71" s="66" t="s">
        <v>177</v>
      </c>
      <c r="B71" s="62" t="s">
        <v>178</v>
      </c>
      <c r="C71" s="170">
        <v>309.568435069999</v>
      </c>
      <c r="D71" s="66" t="s">
        <v>1425</v>
      </c>
      <c r="E71" s="62"/>
      <c r="F71" s="92">
        <f t="shared" si="1"/>
        <v>2.0218747585863665E-2</v>
      </c>
      <c r="G71" s="92" t="str">
        <f t="shared" ref="G71:G76" si="2">IF($D$77=0,"",IF(D71="[Mark as ND1 if not relevant]","",D71/$D$77))</f>
        <v/>
      </c>
      <c r="H71" s="64"/>
      <c r="L71" s="64"/>
      <c r="M71" s="64"/>
    </row>
    <row r="72" spans="1:13" x14ac:dyDescent="0.25">
      <c r="A72" s="66" t="s">
        <v>179</v>
      </c>
      <c r="B72" s="62" t="s">
        <v>180</v>
      </c>
      <c r="C72" s="170">
        <v>176.92125800000025</v>
      </c>
      <c r="D72" s="66" t="s">
        <v>1425</v>
      </c>
      <c r="E72" s="62"/>
      <c r="F72" s="92">
        <f t="shared" si="1"/>
        <v>1.1555203479536326E-2</v>
      </c>
      <c r="G72" s="92" t="str">
        <f t="shared" si="2"/>
        <v/>
      </c>
      <c r="H72" s="64"/>
      <c r="L72" s="64"/>
      <c r="M72" s="64"/>
    </row>
    <row r="73" spans="1:13" x14ac:dyDescent="0.25">
      <c r="A73" s="66" t="s">
        <v>181</v>
      </c>
      <c r="B73" s="62" t="s">
        <v>182</v>
      </c>
      <c r="C73" s="170">
        <v>361.45217013000132</v>
      </c>
      <c r="D73" s="66" t="s">
        <v>1425</v>
      </c>
      <c r="E73" s="62"/>
      <c r="F73" s="92">
        <f t="shared" si="1"/>
        <v>2.3607413948933946E-2</v>
      </c>
      <c r="G73" s="92" t="str">
        <f t="shared" si="2"/>
        <v/>
      </c>
      <c r="H73" s="64"/>
      <c r="L73" s="64"/>
      <c r="M73" s="64"/>
    </row>
    <row r="74" spans="1:13" x14ac:dyDescent="0.25">
      <c r="A74" s="66" t="s">
        <v>183</v>
      </c>
      <c r="B74" s="62" t="s">
        <v>184</v>
      </c>
      <c r="C74" s="170">
        <v>434.26447263000085</v>
      </c>
      <c r="D74" s="66" t="s">
        <v>1425</v>
      </c>
      <c r="E74" s="62"/>
      <c r="F74" s="92">
        <f t="shared" si="1"/>
        <v>2.8362981373177814E-2</v>
      </c>
      <c r="G74" s="92" t="str">
        <f t="shared" si="2"/>
        <v/>
      </c>
      <c r="H74" s="64"/>
      <c r="L74" s="64"/>
      <c r="M74" s="64"/>
    </row>
    <row r="75" spans="1:13" x14ac:dyDescent="0.25">
      <c r="A75" s="66" t="s">
        <v>185</v>
      </c>
      <c r="B75" s="62" t="s">
        <v>186</v>
      </c>
      <c r="C75" s="170">
        <v>2299.8900761299965</v>
      </c>
      <c r="D75" s="66" t="s">
        <v>1425</v>
      </c>
      <c r="E75" s="62"/>
      <c r="F75" s="92">
        <f t="shared" si="1"/>
        <v>0.15021201019409641</v>
      </c>
      <c r="G75" s="92" t="str">
        <f t="shared" si="2"/>
        <v/>
      </c>
      <c r="H75" s="64"/>
      <c r="L75" s="64"/>
      <c r="M75" s="64"/>
    </row>
    <row r="76" spans="1:13" x14ac:dyDescent="0.25">
      <c r="A76" s="66" t="s">
        <v>187</v>
      </c>
      <c r="B76" s="62" t="s">
        <v>188</v>
      </c>
      <c r="C76" s="170">
        <v>11324.33307383996</v>
      </c>
      <c r="D76" s="66" t="s">
        <v>1425</v>
      </c>
      <c r="E76" s="62"/>
      <c r="F76" s="92">
        <f t="shared" si="1"/>
        <v>0.73962266839784518</v>
      </c>
      <c r="G76" s="92" t="str">
        <f t="shared" si="2"/>
        <v/>
      </c>
      <c r="H76" s="64"/>
      <c r="L76" s="64"/>
      <c r="M76" s="64"/>
    </row>
    <row r="77" spans="1:13" x14ac:dyDescent="0.25">
      <c r="A77" s="66" t="s">
        <v>189</v>
      </c>
      <c r="B77" s="100" t="s">
        <v>161</v>
      </c>
      <c r="C77" s="91">
        <f>SUM(C70:C76)</f>
        <v>15310.959976889957</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2.97</v>
      </c>
      <c r="D89" s="179">
        <v>3.97</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2125</v>
      </c>
      <c r="E93" s="62"/>
      <c r="F93" s="92">
        <f>IF($C$100=0,"",IF(C93="[for completion]","",C93/$C$100))</f>
        <v>0.18681318681318682</v>
      </c>
      <c r="G93" s="92">
        <f>IF($D$100=0,"",IF(D93="[Mark as ND1 if not relevant]","",D93/$D$100))</f>
        <v>0</v>
      </c>
      <c r="H93" s="64"/>
      <c r="L93" s="64"/>
      <c r="M93" s="64"/>
    </row>
    <row r="94" spans="1:13" x14ac:dyDescent="0.25">
      <c r="A94" s="66" t="s">
        <v>211</v>
      </c>
      <c r="B94" s="62" t="s">
        <v>178</v>
      </c>
      <c r="C94" s="168">
        <v>0</v>
      </c>
      <c r="D94" s="168">
        <v>2125</v>
      </c>
      <c r="E94" s="62"/>
      <c r="F94" s="92">
        <f t="shared" ref="F94:F110" si="5">IF($C$100=0,"",IF(C94="[for completion]","",C94/$C$100))</f>
        <v>0</v>
      </c>
      <c r="G94" s="92">
        <f t="shared" ref="G94:G99" si="6">IF($D$100=0,"",IF(D94="[Mark as ND1 if not relevant]","",D94/$D$100))</f>
        <v>0.18681318681318682</v>
      </c>
      <c r="H94" s="64"/>
      <c r="L94" s="64"/>
      <c r="M94" s="64"/>
    </row>
    <row r="95" spans="1:13" x14ac:dyDescent="0.25">
      <c r="A95" s="66" t="s">
        <v>212</v>
      </c>
      <c r="B95" s="62" t="s">
        <v>180</v>
      </c>
      <c r="C95" s="168">
        <v>3750</v>
      </c>
      <c r="D95" s="168">
        <v>0</v>
      </c>
      <c r="E95" s="62"/>
      <c r="F95" s="92">
        <f t="shared" si="5"/>
        <v>0.32967032967032966</v>
      </c>
      <c r="G95" s="92">
        <f t="shared" si="6"/>
        <v>0</v>
      </c>
      <c r="H95" s="64"/>
      <c r="L95" s="64"/>
      <c r="M95" s="64"/>
    </row>
    <row r="96" spans="1:13" x14ac:dyDescent="0.25">
      <c r="A96" s="66" t="s">
        <v>213</v>
      </c>
      <c r="B96" s="62" t="s">
        <v>182</v>
      </c>
      <c r="C96" s="168">
        <v>3000</v>
      </c>
      <c r="D96" s="168">
        <v>3750</v>
      </c>
      <c r="E96" s="62"/>
      <c r="F96" s="92">
        <f t="shared" si="5"/>
        <v>0.26373626373626374</v>
      </c>
      <c r="G96" s="92">
        <f t="shared" si="6"/>
        <v>0.32967032967032966</v>
      </c>
      <c r="H96" s="64"/>
      <c r="L96" s="64"/>
      <c r="M96" s="64"/>
    </row>
    <row r="97" spans="1:14" x14ac:dyDescent="0.25">
      <c r="A97" s="66" t="s">
        <v>214</v>
      </c>
      <c r="B97" s="62" t="s">
        <v>184</v>
      </c>
      <c r="C97" s="168">
        <v>2500</v>
      </c>
      <c r="D97" s="168">
        <v>3000</v>
      </c>
      <c r="E97" s="62"/>
      <c r="F97" s="92">
        <f t="shared" si="5"/>
        <v>0.21978021978021978</v>
      </c>
      <c r="G97" s="92">
        <f t="shared" si="6"/>
        <v>0.26373626373626374</v>
      </c>
      <c r="H97" s="64"/>
      <c r="L97" s="64"/>
      <c r="M97" s="64"/>
    </row>
    <row r="98" spans="1:14" x14ac:dyDescent="0.25">
      <c r="A98" s="66" t="s">
        <v>215</v>
      </c>
      <c r="B98" s="62" t="s">
        <v>186</v>
      </c>
      <c r="C98" s="168"/>
      <c r="D98" s="168">
        <v>2500</v>
      </c>
      <c r="E98" s="62"/>
      <c r="F98" s="92">
        <f t="shared" si="5"/>
        <v>0</v>
      </c>
      <c r="G98" s="92">
        <f t="shared" si="6"/>
        <v>0.21978021978021978</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11375</v>
      </c>
      <c r="D100" s="91">
        <f>SUM(D93:D99)</f>
        <v>11375</v>
      </c>
      <c r="E100" s="83"/>
      <c r="F100" s="94">
        <f>SUM(F93:F99)</f>
        <v>0.99999999999999989</v>
      </c>
      <c r="G100" s="94">
        <f>SUM(G93:G99)</f>
        <v>0.99999999999999989</v>
      </c>
      <c r="H100" s="64"/>
      <c r="L100" s="64"/>
      <c r="M100" s="64"/>
    </row>
    <row r="101" spans="1:14" hidden="1" outlineLevel="1" x14ac:dyDescent="0.25">
      <c r="A101" s="66" t="s">
        <v>218</v>
      </c>
      <c r="B101" s="101" t="s">
        <v>191</v>
      </c>
      <c r="C101" s="91"/>
      <c r="D101" s="91"/>
      <c r="E101" s="83"/>
      <c r="F101" s="92">
        <f t="shared" si="5"/>
        <v>0</v>
      </c>
      <c r="G101" s="92">
        <f t="shared" ref="G101:G110" si="7">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7"/>
        <v>0</v>
      </c>
      <c r="H102" s="64"/>
      <c r="L102" s="64"/>
      <c r="M102" s="64"/>
    </row>
    <row r="103" spans="1:14" hidden="1" outlineLevel="1" x14ac:dyDescent="0.25">
      <c r="A103" s="66" t="s">
        <v>220</v>
      </c>
      <c r="B103" s="101" t="s">
        <v>195</v>
      </c>
      <c r="C103" s="91"/>
      <c r="D103" s="91"/>
      <c r="E103" s="83"/>
      <c r="F103" s="92">
        <f t="shared" si="5"/>
        <v>0</v>
      </c>
      <c r="G103" s="92">
        <f t="shared" si="7"/>
        <v>0</v>
      </c>
      <c r="H103" s="64"/>
      <c r="L103" s="64"/>
      <c r="M103" s="64"/>
    </row>
    <row r="104" spans="1:14" hidden="1" outlineLevel="1" x14ac:dyDescent="0.25">
      <c r="A104" s="66" t="s">
        <v>221</v>
      </c>
      <c r="B104" s="101" t="s">
        <v>197</v>
      </c>
      <c r="C104" s="91"/>
      <c r="D104" s="91"/>
      <c r="E104" s="83"/>
      <c r="F104" s="92">
        <f t="shared" si="5"/>
        <v>0</v>
      </c>
      <c r="G104" s="92">
        <f t="shared" si="7"/>
        <v>0</v>
      </c>
      <c r="H104" s="64"/>
      <c r="L104" s="64"/>
      <c r="M104" s="64"/>
    </row>
    <row r="105" spans="1:14" hidden="1" outlineLevel="1" x14ac:dyDescent="0.25">
      <c r="A105" s="66" t="s">
        <v>222</v>
      </c>
      <c r="B105" s="101" t="s">
        <v>199</v>
      </c>
      <c r="C105" s="91"/>
      <c r="D105" s="91"/>
      <c r="E105" s="83"/>
      <c r="F105" s="92">
        <f t="shared" si="5"/>
        <v>0</v>
      </c>
      <c r="G105" s="92">
        <f t="shared" si="7"/>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7"/>
        <v>0</v>
      </c>
      <c r="H108" s="64"/>
      <c r="L108" s="64"/>
      <c r="M108" s="64"/>
    </row>
    <row r="109" spans="1:14" hidden="1" outlineLevel="1" x14ac:dyDescent="0.25">
      <c r="A109" s="66" t="s">
        <v>226</v>
      </c>
      <c r="B109" s="101"/>
      <c r="C109" s="91"/>
      <c r="D109" s="91"/>
      <c r="E109" s="83"/>
      <c r="F109" s="92">
        <f t="shared" si="5"/>
        <v>0</v>
      </c>
      <c r="G109" s="92">
        <f t="shared" si="7"/>
        <v>0</v>
      </c>
      <c r="H109" s="64"/>
      <c r="L109" s="64"/>
      <c r="M109" s="64"/>
    </row>
    <row r="110" spans="1:14" hidden="1" outlineLevel="1" x14ac:dyDescent="0.25">
      <c r="A110" s="66" t="s">
        <v>227</v>
      </c>
      <c r="B110" s="101"/>
      <c r="C110" s="91"/>
      <c r="D110" s="91"/>
      <c r="E110" s="83"/>
      <c r="F110" s="92">
        <f t="shared" si="5"/>
        <v>0</v>
      </c>
      <c r="G110" s="92">
        <f t="shared" si="7"/>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8">IF($C$127=0,"",IF(C112="[for completion]","",C112/$C$127))</f>
        <v>0</v>
      </c>
      <c r="G112" s="92">
        <f t="shared" ref="G112:G123" si="9">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8"/>
        <v>0</v>
      </c>
      <c r="G113" s="92">
        <f t="shared" si="9"/>
        <v>0</v>
      </c>
      <c r="H113" s="64"/>
      <c r="I113" s="66"/>
      <c r="J113" s="66"/>
      <c r="K113" s="66"/>
      <c r="L113" s="64"/>
      <c r="M113" s="64"/>
      <c r="N113" s="64"/>
    </row>
    <row r="114" spans="1:14" s="102" customFormat="1" x14ac:dyDescent="0.25">
      <c r="A114" s="66" t="s">
        <v>237</v>
      </c>
      <c r="B114" s="83" t="s">
        <v>238</v>
      </c>
      <c r="C114" s="66"/>
      <c r="D114" s="66"/>
      <c r="E114" s="92"/>
      <c r="F114" s="92">
        <f t="shared" si="8"/>
        <v>0</v>
      </c>
      <c r="G114" s="92">
        <f t="shared" si="9"/>
        <v>0</v>
      </c>
      <c r="H114" s="64"/>
      <c r="I114" s="66"/>
      <c r="J114" s="66"/>
      <c r="K114" s="66"/>
      <c r="L114" s="64"/>
      <c r="M114" s="64"/>
      <c r="N114" s="64"/>
    </row>
    <row r="115" spans="1:14" s="102" customFormat="1" x14ac:dyDescent="0.25">
      <c r="A115" s="66" t="s">
        <v>239</v>
      </c>
      <c r="B115" s="83" t="s">
        <v>240</v>
      </c>
      <c r="C115" s="168">
        <f>C58</f>
        <v>15321.921156</v>
      </c>
      <c r="D115" s="168">
        <f>C115</f>
        <v>15321.921156</v>
      </c>
      <c r="E115" s="92"/>
      <c r="F115" s="92">
        <f t="shared" si="8"/>
        <v>1</v>
      </c>
      <c r="G115" s="92">
        <f t="shared" si="9"/>
        <v>1</v>
      </c>
      <c r="H115" s="64"/>
      <c r="I115" s="66"/>
      <c r="J115" s="66"/>
      <c r="K115" s="66"/>
      <c r="L115" s="64"/>
      <c r="M115" s="64"/>
      <c r="N115" s="64"/>
    </row>
    <row r="116" spans="1:14" s="102" customFormat="1" x14ac:dyDescent="0.25">
      <c r="A116" s="66" t="s">
        <v>241</v>
      </c>
      <c r="B116" s="83" t="s">
        <v>242</v>
      </c>
      <c r="C116" s="66"/>
      <c r="D116" s="66"/>
      <c r="E116" s="92"/>
      <c r="F116" s="92">
        <f t="shared" si="8"/>
        <v>0</v>
      </c>
      <c r="G116" s="92">
        <f t="shared" si="9"/>
        <v>0</v>
      </c>
      <c r="H116" s="64"/>
      <c r="I116" s="66"/>
      <c r="J116" s="66"/>
      <c r="K116" s="66"/>
      <c r="L116" s="64"/>
      <c r="M116" s="64"/>
      <c r="N116" s="64"/>
    </row>
    <row r="117" spans="1:14" s="102" customFormat="1" x14ac:dyDescent="0.25">
      <c r="A117" s="66" t="s">
        <v>243</v>
      </c>
      <c r="B117" s="83" t="s">
        <v>244</v>
      </c>
      <c r="C117" s="66"/>
      <c r="D117" s="66"/>
      <c r="E117" s="83"/>
      <c r="F117" s="92">
        <f t="shared" si="8"/>
        <v>0</v>
      </c>
      <c r="G117" s="92">
        <f t="shared" si="9"/>
        <v>0</v>
      </c>
      <c r="H117" s="64"/>
      <c r="I117" s="66"/>
      <c r="J117" s="66"/>
      <c r="K117" s="66"/>
      <c r="L117" s="64"/>
      <c r="M117" s="64"/>
      <c r="N117" s="64"/>
    </row>
    <row r="118" spans="1:14" x14ac:dyDescent="0.25">
      <c r="A118" s="66" t="s">
        <v>245</v>
      </c>
      <c r="B118" s="83" t="s">
        <v>246</v>
      </c>
      <c r="E118" s="83"/>
      <c r="F118" s="92">
        <f t="shared" si="8"/>
        <v>0</v>
      </c>
      <c r="G118" s="92">
        <f t="shared" si="9"/>
        <v>0</v>
      </c>
      <c r="H118" s="64"/>
      <c r="L118" s="64"/>
      <c r="M118" s="64"/>
    </row>
    <row r="119" spans="1:14" x14ac:dyDescent="0.25">
      <c r="A119" s="66" t="s">
        <v>247</v>
      </c>
      <c r="B119" s="83" t="s">
        <v>248</v>
      </c>
      <c r="E119" s="83"/>
      <c r="F119" s="92">
        <f t="shared" si="8"/>
        <v>0</v>
      </c>
      <c r="G119" s="92">
        <f t="shared" si="9"/>
        <v>0</v>
      </c>
      <c r="H119" s="64"/>
      <c r="L119" s="64"/>
      <c r="M119" s="64"/>
    </row>
    <row r="120" spans="1:14" x14ac:dyDescent="0.25">
      <c r="A120" s="66" t="s">
        <v>249</v>
      </c>
      <c r="B120" s="83" t="s">
        <v>250</v>
      </c>
      <c r="E120" s="83"/>
      <c r="F120" s="92">
        <f t="shared" si="8"/>
        <v>0</v>
      </c>
      <c r="G120" s="92">
        <f t="shared" si="9"/>
        <v>0</v>
      </c>
      <c r="H120" s="64"/>
      <c r="L120" s="64"/>
      <c r="M120" s="64"/>
    </row>
    <row r="121" spans="1:14" x14ac:dyDescent="0.25">
      <c r="A121" s="66" t="s">
        <v>251</v>
      </c>
      <c r="B121" s="83" t="s">
        <v>252</v>
      </c>
      <c r="E121" s="83"/>
      <c r="F121" s="92">
        <f t="shared" si="8"/>
        <v>0</v>
      </c>
      <c r="G121" s="92">
        <f t="shared" si="9"/>
        <v>0</v>
      </c>
      <c r="H121" s="64"/>
      <c r="L121" s="64"/>
      <c r="M121" s="64"/>
    </row>
    <row r="122" spans="1:14" x14ac:dyDescent="0.25">
      <c r="A122" s="66" t="s">
        <v>253</v>
      </c>
      <c r="B122" s="83" t="s">
        <v>254</v>
      </c>
      <c r="E122" s="83"/>
      <c r="F122" s="92">
        <f t="shared" si="8"/>
        <v>0</v>
      </c>
      <c r="G122" s="92">
        <f t="shared" si="9"/>
        <v>0</v>
      </c>
      <c r="H122" s="64"/>
      <c r="L122" s="64"/>
      <c r="M122" s="64"/>
    </row>
    <row r="123" spans="1:14" x14ac:dyDescent="0.25">
      <c r="A123" s="66" t="s">
        <v>255</v>
      </c>
      <c r="B123" s="83" t="s">
        <v>256</v>
      </c>
      <c r="E123" s="83"/>
      <c r="F123" s="92">
        <f t="shared" si="8"/>
        <v>0</v>
      </c>
      <c r="G123" s="92">
        <f t="shared" si="9"/>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15321.921156</v>
      </c>
      <c r="D127" s="168">
        <f>SUM(D112:D126)</f>
        <v>15321.921156</v>
      </c>
      <c r="E127" s="83"/>
      <c r="F127" s="103">
        <f>SUM(F112:F126)</f>
        <v>1</v>
      </c>
      <c r="G127" s="103">
        <f>SUM(G112:G126)</f>
        <v>1</v>
      </c>
      <c r="H127" s="64"/>
      <c r="L127" s="64"/>
      <c r="M127" s="64"/>
    </row>
    <row r="128" spans="1:14" hidden="1" outlineLevel="1" x14ac:dyDescent="0.25">
      <c r="A128" s="66" t="s">
        <v>263</v>
      </c>
      <c r="B128" s="95" t="s">
        <v>163</v>
      </c>
      <c r="E128" s="83"/>
      <c r="F128" s="92">
        <f t="shared" ref="F128:F136" si="10">IF($C$127=0,"",IF(C128="[for completion]","",C128/$C$127))</f>
        <v>0</v>
      </c>
      <c r="G128" s="92">
        <f t="shared" ref="G128:G136" si="11">IF($D$127=0,"",IF(D128="[for completion]","",D128/$D$127))</f>
        <v>0</v>
      </c>
      <c r="H128" s="64"/>
      <c r="L128" s="64"/>
      <c r="M128" s="64"/>
    </row>
    <row r="129" spans="1:14" hidden="1" outlineLevel="1" x14ac:dyDescent="0.25">
      <c r="A129" s="66" t="s">
        <v>264</v>
      </c>
      <c r="B129" s="95" t="s">
        <v>163</v>
      </c>
      <c r="E129" s="83"/>
      <c r="F129" s="92">
        <f t="shared" si="10"/>
        <v>0</v>
      </c>
      <c r="G129" s="92">
        <f t="shared" si="11"/>
        <v>0</v>
      </c>
      <c r="H129" s="64"/>
      <c r="L129" s="64"/>
      <c r="M129" s="64"/>
    </row>
    <row r="130" spans="1:14" hidden="1" outlineLevel="1" x14ac:dyDescent="0.25">
      <c r="A130" s="66" t="s">
        <v>265</v>
      </c>
      <c r="B130" s="95" t="s">
        <v>163</v>
      </c>
      <c r="E130" s="83"/>
      <c r="F130" s="92">
        <f t="shared" si="10"/>
        <v>0</v>
      </c>
      <c r="G130" s="92">
        <f t="shared" si="11"/>
        <v>0</v>
      </c>
      <c r="H130" s="64"/>
      <c r="L130" s="64"/>
      <c r="M130" s="64"/>
    </row>
    <row r="131" spans="1:14" hidden="1" outlineLevel="1" x14ac:dyDescent="0.25">
      <c r="A131" s="66" t="s">
        <v>266</v>
      </c>
      <c r="B131" s="95" t="s">
        <v>163</v>
      </c>
      <c r="E131" s="83"/>
      <c r="F131" s="92">
        <f t="shared" si="10"/>
        <v>0</v>
      </c>
      <c r="G131" s="92">
        <f t="shared" si="11"/>
        <v>0</v>
      </c>
      <c r="H131" s="64"/>
      <c r="L131" s="64"/>
      <c r="M131" s="64"/>
    </row>
    <row r="132" spans="1:14" hidden="1" outlineLevel="1" x14ac:dyDescent="0.25">
      <c r="A132" s="66" t="s">
        <v>267</v>
      </c>
      <c r="B132" s="95" t="s">
        <v>163</v>
      </c>
      <c r="E132" s="83"/>
      <c r="F132" s="92">
        <f t="shared" si="10"/>
        <v>0</v>
      </c>
      <c r="G132" s="92">
        <f t="shared" si="11"/>
        <v>0</v>
      </c>
      <c r="H132" s="64"/>
      <c r="L132" s="64"/>
      <c r="M132" s="64"/>
    </row>
    <row r="133" spans="1:14" hidden="1" outlineLevel="1" x14ac:dyDescent="0.25">
      <c r="A133" s="66" t="s">
        <v>268</v>
      </c>
      <c r="B133" s="95" t="s">
        <v>163</v>
      </c>
      <c r="E133" s="83"/>
      <c r="F133" s="92">
        <f t="shared" si="10"/>
        <v>0</v>
      </c>
      <c r="G133" s="92">
        <f t="shared" si="11"/>
        <v>0</v>
      </c>
      <c r="H133" s="64"/>
      <c r="L133" s="64"/>
      <c r="M133" s="64"/>
    </row>
    <row r="134" spans="1:14" hidden="1" outlineLevel="1" x14ac:dyDescent="0.25">
      <c r="A134" s="66" t="s">
        <v>269</v>
      </c>
      <c r="B134" s="95" t="s">
        <v>163</v>
      </c>
      <c r="E134" s="83"/>
      <c r="F134" s="92">
        <f t="shared" si="10"/>
        <v>0</v>
      </c>
      <c r="G134" s="92">
        <f t="shared" si="11"/>
        <v>0</v>
      </c>
      <c r="H134" s="64"/>
      <c r="L134" s="64"/>
      <c r="M134" s="64"/>
    </row>
    <row r="135" spans="1:14" hidden="1" outlineLevel="1" x14ac:dyDescent="0.25">
      <c r="A135" s="66" t="s">
        <v>270</v>
      </c>
      <c r="B135" s="95" t="s">
        <v>163</v>
      </c>
      <c r="E135" s="83"/>
      <c r="F135" s="92">
        <f t="shared" si="10"/>
        <v>0</v>
      </c>
      <c r="G135" s="92">
        <f t="shared" si="11"/>
        <v>0</v>
      </c>
      <c r="H135" s="64"/>
      <c r="L135" s="64"/>
      <c r="M135" s="64"/>
    </row>
    <row r="136" spans="1:14" hidden="1" outlineLevel="1" x14ac:dyDescent="0.25">
      <c r="A136" s="66" t="s">
        <v>271</v>
      </c>
      <c r="B136" s="95" t="s">
        <v>163</v>
      </c>
      <c r="C136" s="96"/>
      <c r="D136" s="96"/>
      <c r="E136" s="96"/>
      <c r="F136" s="92">
        <f t="shared" si="10"/>
        <v>0</v>
      </c>
      <c r="G136" s="92">
        <f t="shared" si="11"/>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2">IF($C$153=0,"",IF(C139="[for completion]","",C139/$C$153))</f>
        <v>0</v>
      </c>
      <c r="G139" s="92">
        <f t="shared" ref="G139:G152" si="13">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2"/>
        <v>0</v>
      </c>
      <c r="G140" s="92">
        <f t="shared" si="13"/>
        <v>0</v>
      </c>
      <c r="H140" s="64"/>
      <c r="I140" s="66"/>
      <c r="J140" s="66"/>
      <c r="K140" s="66"/>
      <c r="L140" s="64"/>
      <c r="M140" s="64"/>
      <c r="N140" s="64"/>
    </row>
    <row r="141" spans="1:14" s="102" customFormat="1" x14ac:dyDescent="0.25">
      <c r="A141" s="66" t="s">
        <v>276</v>
      </c>
      <c r="B141" s="83" t="s">
        <v>240</v>
      </c>
      <c r="C141" s="167">
        <f>C39</f>
        <v>11375</v>
      </c>
      <c r="D141" s="167">
        <f>C141</f>
        <v>11375</v>
      </c>
      <c r="E141" s="92"/>
      <c r="F141" s="92">
        <f t="shared" si="12"/>
        <v>1</v>
      </c>
      <c r="G141" s="92">
        <f t="shared" si="13"/>
        <v>1</v>
      </c>
      <c r="H141" s="64"/>
      <c r="I141" s="66"/>
      <c r="J141" s="66"/>
      <c r="K141" s="66"/>
      <c r="L141" s="64"/>
      <c r="M141" s="64"/>
      <c r="N141" s="64"/>
    </row>
    <row r="142" spans="1:14" s="102" customFormat="1" x14ac:dyDescent="0.25">
      <c r="A142" s="66" t="s">
        <v>277</v>
      </c>
      <c r="B142" s="83" t="s">
        <v>242</v>
      </c>
      <c r="C142" s="66"/>
      <c r="D142" s="66"/>
      <c r="E142" s="92"/>
      <c r="F142" s="92">
        <f t="shared" si="12"/>
        <v>0</v>
      </c>
      <c r="G142" s="92">
        <f t="shared" si="13"/>
        <v>0</v>
      </c>
      <c r="H142" s="64"/>
      <c r="I142" s="66"/>
      <c r="J142" s="66"/>
      <c r="K142" s="66"/>
      <c r="L142" s="64"/>
      <c r="M142" s="64"/>
      <c r="N142" s="64"/>
    </row>
    <row r="143" spans="1:14" s="102" customFormat="1" x14ac:dyDescent="0.25">
      <c r="A143" s="66" t="s">
        <v>278</v>
      </c>
      <c r="B143" s="83" t="s">
        <v>244</v>
      </c>
      <c r="C143" s="66"/>
      <c r="D143" s="66"/>
      <c r="E143" s="83"/>
      <c r="F143" s="92">
        <f t="shared" si="12"/>
        <v>0</v>
      </c>
      <c r="G143" s="92">
        <f t="shared" si="13"/>
        <v>0</v>
      </c>
      <c r="H143" s="64"/>
      <c r="I143" s="66"/>
      <c r="J143" s="66"/>
      <c r="K143" s="66"/>
      <c r="L143" s="64"/>
      <c r="M143" s="64"/>
      <c r="N143" s="64"/>
    </row>
    <row r="144" spans="1:14" x14ac:dyDescent="0.25">
      <c r="A144" s="66" t="s">
        <v>279</v>
      </c>
      <c r="B144" s="83" t="s">
        <v>246</v>
      </c>
      <c r="E144" s="83"/>
      <c r="F144" s="92">
        <f t="shared" si="12"/>
        <v>0</v>
      </c>
      <c r="G144" s="92">
        <f t="shared" si="13"/>
        <v>0</v>
      </c>
      <c r="H144" s="64"/>
      <c r="L144" s="64"/>
      <c r="M144" s="64"/>
    </row>
    <row r="145" spans="1:13" x14ac:dyDescent="0.25">
      <c r="A145" s="66" t="s">
        <v>280</v>
      </c>
      <c r="B145" s="83" t="s">
        <v>248</v>
      </c>
      <c r="E145" s="83"/>
      <c r="F145" s="92">
        <f t="shared" si="12"/>
        <v>0</v>
      </c>
      <c r="G145" s="92">
        <f t="shared" si="13"/>
        <v>0</v>
      </c>
      <c r="H145" s="64"/>
      <c r="L145" s="64"/>
      <c r="M145" s="64"/>
    </row>
    <row r="146" spans="1:13" x14ac:dyDescent="0.25">
      <c r="A146" s="66" t="s">
        <v>281</v>
      </c>
      <c r="B146" s="83" t="s">
        <v>250</v>
      </c>
      <c r="E146" s="83"/>
      <c r="F146" s="92">
        <f t="shared" si="12"/>
        <v>0</v>
      </c>
      <c r="G146" s="92">
        <f t="shared" si="13"/>
        <v>0</v>
      </c>
      <c r="H146" s="64"/>
      <c r="L146" s="64"/>
      <c r="M146" s="64"/>
    </row>
    <row r="147" spans="1:13" x14ac:dyDescent="0.25">
      <c r="A147" s="66" t="s">
        <v>282</v>
      </c>
      <c r="B147" s="83" t="s">
        <v>252</v>
      </c>
      <c r="E147" s="83"/>
      <c r="F147" s="92">
        <f t="shared" si="12"/>
        <v>0</v>
      </c>
      <c r="G147" s="92">
        <f t="shared" si="13"/>
        <v>0</v>
      </c>
      <c r="H147" s="64"/>
      <c r="L147" s="64"/>
      <c r="M147" s="64"/>
    </row>
    <row r="148" spans="1:13" x14ac:dyDescent="0.25">
      <c r="A148" s="66" t="s">
        <v>283</v>
      </c>
      <c r="B148" s="83" t="s">
        <v>254</v>
      </c>
      <c r="E148" s="83"/>
      <c r="F148" s="92">
        <f t="shared" si="12"/>
        <v>0</v>
      </c>
      <c r="G148" s="92">
        <f t="shared" si="13"/>
        <v>0</v>
      </c>
      <c r="H148" s="64"/>
      <c r="L148" s="64"/>
      <c r="M148" s="64"/>
    </row>
    <row r="149" spans="1:13" x14ac:dyDescent="0.25">
      <c r="A149" s="66" t="s">
        <v>284</v>
      </c>
      <c r="B149" s="83" t="s">
        <v>256</v>
      </c>
      <c r="E149" s="83"/>
      <c r="F149" s="92">
        <f t="shared" si="12"/>
        <v>0</v>
      </c>
      <c r="G149" s="92">
        <f t="shared" si="13"/>
        <v>0</v>
      </c>
      <c r="H149" s="64"/>
      <c r="L149" s="64"/>
      <c r="M149" s="64"/>
    </row>
    <row r="150" spans="1:13" x14ac:dyDescent="0.25">
      <c r="A150" s="66" t="s">
        <v>285</v>
      </c>
      <c r="B150" s="83" t="s">
        <v>258</v>
      </c>
      <c r="E150" s="83"/>
      <c r="F150" s="92">
        <f t="shared" si="12"/>
        <v>0</v>
      </c>
      <c r="G150" s="92">
        <f t="shared" si="13"/>
        <v>0</v>
      </c>
      <c r="H150" s="64"/>
      <c r="L150" s="64"/>
      <c r="M150" s="64"/>
    </row>
    <row r="151" spans="1:13" x14ac:dyDescent="0.25">
      <c r="A151" s="66" t="s">
        <v>286</v>
      </c>
      <c r="B151" s="83" t="s">
        <v>260</v>
      </c>
      <c r="E151" s="83"/>
      <c r="F151" s="92">
        <f t="shared" si="12"/>
        <v>0</v>
      </c>
      <c r="G151" s="92">
        <f t="shared" si="13"/>
        <v>0</v>
      </c>
      <c r="H151" s="64"/>
      <c r="L151" s="64"/>
      <c r="M151" s="64"/>
    </row>
    <row r="152" spans="1:13" x14ac:dyDescent="0.25">
      <c r="A152" s="66" t="s">
        <v>287</v>
      </c>
      <c r="B152" s="83" t="s">
        <v>159</v>
      </c>
      <c r="E152" s="83"/>
      <c r="F152" s="92">
        <f t="shared" si="12"/>
        <v>0</v>
      </c>
      <c r="G152" s="92">
        <f t="shared" si="13"/>
        <v>0</v>
      </c>
      <c r="H152" s="64"/>
      <c r="L152" s="64"/>
      <c r="M152" s="64"/>
    </row>
    <row r="153" spans="1:13" x14ac:dyDescent="0.25">
      <c r="A153" s="66" t="s">
        <v>288</v>
      </c>
      <c r="B153" s="100" t="s">
        <v>161</v>
      </c>
      <c r="C153" s="168">
        <f>SUM(C138:C152)</f>
        <v>11375</v>
      </c>
      <c r="D153" s="168">
        <f>SUM(D138:D152)</f>
        <v>11375</v>
      </c>
      <c r="E153" s="83"/>
      <c r="F153" s="103">
        <f>SUM(F138:F152)</f>
        <v>1</v>
      </c>
      <c r="G153" s="103">
        <f>SUM(G138:G152)</f>
        <v>1</v>
      </c>
      <c r="H153" s="64"/>
      <c r="L153" s="64"/>
      <c r="M153" s="64"/>
    </row>
    <row r="154" spans="1:13" hidden="1" outlineLevel="1" x14ac:dyDescent="0.25">
      <c r="A154" s="66" t="s">
        <v>289</v>
      </c>
      <c r="B154" s="95" t="s">
        <v>163</v>
      </c>
      <c r="E154" s="83"/>
      <c r="F154" s="92">
        <f t="shared" ref="F154:F162" si="14">IF($C$153=0,"",IF(C154="[for completion]","",C154/$C$153))</f>
        <v>0</v>
      </c>
      <c r="G154" s="92">
        <f t="shared" ref="G154:G162" si="15">IF($D$153=0,"",IF(D154="[for completion]","",D154/$D$153))</f>
        <v>0</v>
      </c>
      <c r="H154" s="64"/>
      <c r="L154" s="64"/>
      <c r="M154" s="64"/>
    </row>
    <row r="155" spans="1:13" hidden="1" outlineLevel="1" x14ac:dyDescent="0.25">
      <c r="A155" s="66" t="s">
        <v>290</v>
      </c>
      <c r="B155" s="95" t="s">
        <v>163</v>
      </c>
      <c r="E155" s="83"/>
      <c r="F155" s="92">
        <f t="shared" si="14"/>
        <v>0</v>
      </c>
      <c r="G155" s="92">
        <f t="shared" si="15"/>
        <v>0</v>
      </c>
      <c r="H155" s="64"/>
      <c r="L155" s="64"/>
      <c r="M155" s="64"/>
    </row>
    <row r="156" spans="1:13" hidden="1" outlineLevel="1" x14ac:dyDescent="0.25">
      <c r="A156" s="66" t="s">
        <v>291</v>
      </c>
      <c r="B156" s="95" t="s">
        <v>163</v>
      </c>
      <c r="E156" s="83"/>
      <c r="F156" s="92">
        <f t="shared" si="14"/>
        <v>0</v>
      </c>
      <c r="G156" s="92">
        <f t="shared" si="15"/>
        <v>0</v>
      </c>
      <c r="H156" s="64"/>
      <c r="L156" s="64"/>
      <c r="M156" s="64"/>
    </row>
    <row r="157" spans="1:13" hidden="1" outlineLevel="1" x14ac:dyDescent="0.25">
      <c r="A157" s="66" t="s">
        <v>292</v>
      </c>
      <c r="B157" s="95" t="s">
        <v>163</v>
      </c>
      <c r="E157" s="83"/>
      <c r="F157" s="92">
        <f t="shared" si="14"/>
        <v>0</v>
      </c>
      <c r="G157" s="92">
        <f t="shared" si="15"/>
        <v>0</v>
      </c>
      <c r="H157" s="64"/>
      <c r="L157" s="64"/>
      <c r="M157" s="64"/>
    </row>
    <row r="158" spans="1:13" hidden="1" outlineLevel="1" x14ac:dyDescent="0.25">
      <c r="A158" s="66" t="s">
        <v>293</v>
      </c>
      <c r="B158" s="95" t="s">
        <v>163</v>
      </c>
      <c r="E158" s="83"/>
      <c r="F158" s="92">
        <f t="shared" si="14"/>
        <v>0</v>
      </c>
      <c r="G158" s="92">
        <f t="shared" si="15"/>
        <v>0</v>
      </c>
      <c r="H158" s="64"/>
      <c r="L158" s="64"/>
      <c r="M158" s="64"/>
    </row>
    <row r="159" spans="1:13" hidden="1" outlineLevel="1" x14ac:dyDescent="0.25">
      <c r="A159" s="66" t="s">
        <v>294</v>
      </c>
      <c r="B159" s="95" t="s">
        <v>163</v>
      </c>
      <c r="E159" s="83"/>
      <c r="F159" s="92">
        <f t="shared" si="14"/>
        <v>0</v>
      </c>
      <c r="G159" s="92">
        <f t="shared" si="15"/>
        <v>0</v>
      </c>
      <c r="H159" s="64"/>
      <c r="L159" s="64"/>
      <c r="M159" s="64"/>
    </row>
    <row r="160" spans="1:13" hidden="1" outlineLevel="1" x14ac:dyDescent="0.25">
      <c r="A160" s="66" t="s">
        <v>295</v>
      </c>
      <c r="B160" s="95" t="s">
        <v>163</v>
      </c>
      <c r="E160" s="83"/>
      <c r="F160" s="92">
        <f t="shared" si="14"/>
        <v>0</v>
      </c>
      <c r="G160" s="92">
        <f t="shared" si="15"/>
        <v>0</v>
      </c>
      <c r="H160" s="64"/>
      <c r="L160" s="64"/>
      <c r="M160" s="64"/>
    </row>
    <row r="161" spans="1:13" hidden="1" outlineLevel="1" x14ac:dyDescent="0.25">
      <c r="A161" s="66" t="s">
        <v>296</v>
      </c>
      <c r="B161" s="95" t="s">
        <v>163</v>
      </c>
      <c r="E161" s="83"/>
      <c r="F161" s="92">
        <f t="shared" si="14"/>
        <v>0</v>
      </c>
      <c r="G161" s="92">
        <f t="shared" si="15"/>
        <v>0</v>
      </c>
      <c r="H161" s="64"/>
      <c r="L161" s="64"/>
      <c r="M161" s="64"/>
    </row>
    <row r="162" spans="1:13" hidden="1" outlineLevel="1" x14ac:dyDescent="0.25">
      <c r="A162" s="66" t="s">
        <v>297</v>
      </c>
      <c r="B162" s="95" t="s">
        <v>163</v>
      </c>
      <c r="C162" s="96"/>
      <c r="D162" s="96"/>
      <c r="E162" s="96"/>
      <c r="F162" s="92">
        <f t="shared" si="14"/>
        <v>0</v>
      </c>
      <c r="G162" s="92">
        <f t="shared" si="15"/>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f>IF($C$167=0,"",IF(C164="[for completion]","",C164/$C$167))</f>
        <v>0.10989010989010989</v>
      </c>
      <c r="G164" s="104">
        <f>IF($D$167=0,"",IF(D164="[for completion]","",D164/$D$167))</f>
        <v>0</v>
      </c>
      <c r="H164" s="64"/>
      <c r="L164" s="64"/>
      <c r="M164" s="64"/>
    </row>
    <row r="165" spans="1:13" x14ac:dyDescent="0.25">
      <c r="A165" s="66" t="s">
        <v>302</v>
      </c>
      <c r="B165" s="64" t="s">
        <v>303</v>
      </c>
      <c r="C165" s="168">
        <f>C39-C164</f>
        <v>10125</v>
      </c>
      <c r="D165" s="168">
        <f>C165+C164</f>
        <v>11375</v>
      </c>
      <c r="E165" s="104"/>
      <c r="F165" s="104">
        <f>IF($C$167=0,"",IF(C165="[for completion]","",C165/$C$167))</f>
        <v>0.89010989010989006</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11375</v>
      </c>
      <c r="D167" s="172">
        <f>SUM(D164:D166)</f>
        <v>11375</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8">
        <v>10.961179</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6">IF($C$179=0,"",IF(C177="[for completion]","",C177/$C$179))</f>
        <v>0</v>
      </c>
      <c r="G177" s="92"/>
      <c r="H177" s="64"/>
      <c r="L177" s="64"/>
      <c r="M177" s="64"/>
    </row>
    <row r="178" spans="1:13" x14ac:dyDescent="0.25">
      <c r="A178" s="66" t="s">
        <v>319</v>
      </c>
      <c r="B178" s="83" t="s">
        <v>159</v>
      </c>
      <c r="C178" s="168">
        <v>0</v>
      </c>
      <c r="E178" s="94"/>
      <c r="F178" s="92">
        <f t="shared" si="16"/>
        <v>0</v>
      </c>
      <c r="G178" s="92"/>
      <c r="H178" s="64"/>
      <c r="L178" s="64"/>
      <c r="M178" s="64"/>
    </row>
    <row r="179" spans="1:13" x14ac:dyDescent="0.25">
      <c r="A179" s="66" t="s">
        <v>10</v>
      </c>
      <c r="B179" s="100" t="s">
        <v>161</v>
      </c>
      <c r="C179" s="91">
        <f>SUM(C174:C178)</f>
        <v>10.961179</v>
      </c>
      <c r="E179" s="94"/>
      <c r="F179" s="94">
        <f>SUM(F174:F178)</f>
        <v>1</v>
      </c>
      <c r="G179" s="92"/>
      <c r="H179" s="64"/>
      <c r="L179" s="64"/>
      <c r="M179" s="64"/>
    </row>
    <row r="180" spans="1:13" hidden="1" outlineLevel="1" x14ac:dyDescent="0.25">
      <c r="A180" s="66" t="s">
        <v>320</v>
      </c>
      <c r="B180" s="106" t="s">
        <v>321</v>
      </c>
      <c r="E180" s="94"/>
      <c r="F180" s="92">
        <f t="shared" si="16"/>
        <v>0</v>
      </c>
      <c r="G180" s="92"/>
      <c r="H180" s="64"/>
      <c r="L180" s="64"/>
      <c r="M180" s="64"/>
    </row>
    <row r="181" spans="1:13" s="106" customFormat="1" ht="30" hidden="1" outlineLevel="1" x14ac:dyDescent="0.25">
      <c r="A181" s="66" t="s">
        <v>322</v>
      </c>
      <c r="B181" s="106" t="s">
        <v>323</v>
      </c>
      <c r="F181" s="92">
        <f t="shared" si="16"/>
        <v>0</v>
      </c>
    </row>
    <row r="182" spans="1:13" ht="30" hidden="1" outlineLevel="1" x14ac:dyDescent="0.25">
      <c r="A182" s="66" t="s">
        <v>324</v>
      </c>
      <c r="B182" s="106" t="s">
        <v>325</v>
      </c>
      <c r="E182" s="94"/>
      <c r="F182" s="92">
        <f t="shared" si="16"/>
        <v>0</v>
      </c>
      <c r="G182" s="92"/>
      <c r="H182" s="64"/>
      <c r="L182" s="64"/>
      <c r="M182" s="64"/>
    </row>
    <row r="183" spans="1:13" hidden="1" outlineLevel="1" x14ac:dyDescent="0.25">
      <c r="A183" s="66" t="s">
        <v>326</v>
      </c>
      <c r="B183" s="106" t="s">
        <v>327</v>
      </c>
      <c r="E183" s="94"/>
      <c r="F183" s="92">
        <f t="shared" si="16"/>
        <v>0</v>
      </c>
      <c r="G183" s="92"/>
      <c r="H183" s="64"/>
      <c r="L183" s="64"/>
      <c r="M183" s="64"/>
    </row>
    <row r="184" spans="1:13" s="106" customFormat="1" ht="30" hidden="1" outlineLevel="1" x14ac:dyDescent="0.25">
      <c r="A184" s="66" t="s">
        <v>328</v>
      </c>
      <c r="B184" s="106" t="s">
        <v>329</v>
      </c>
      <c r="F184" s="92">
        <f t="shared" si="16"/>
        <v>0</v>
      </c>
    </row>
    <row r="185" spans="1:13" ht="30" hidden="1" outlineLevel="1" x14ac:dyDescent="0.25">
      <c r="A185" s="66" t="s">
        <v>330</v>
      </c>
      <c r="B185" s="106" t="s">
        <v>331</v>
      </c>
      <c r="E185" s="94"/>
      <c r="F185" s="92">
        <f t="shared" si="16"/>
        <v>0</v>
      </c>
      <c r="G185" s="92"/>
      <c r="H185" s="64"/>
      <c r="L185" s="64"/>
      <c r="M185" s="64"/>
    </row>
    <row r="186" spans="1:13" hidden="1" outlineLevel="1" x14ac:dyDescent="0.25">
      <c r="A186" s="66" t="s">
        <v>332</v>
      </c>
      <c r="B186" s="106" t="s">
        <v>333</v>
      </c>
      <c r="E186" s="94"/>
      <c r="F186" s="92">
        <f t="shared" si="16"/>
        <v>0</v>
      </c>
      <c r="G186" s="92"/>
      <c r="H186" s="64"/>
      <c r="L186" s="64"/>
      <c r="M186" s="64"/>
    </row>
    <row r="187" spans="1:13" hidden="1" outlineLevel="1" x14ac:dyDescent="0.25">
      <c r="A187" s="66" t="s">
        <v>334</v>
      </c>
      <c r="B187" s="106" t="s">
        <v>335</v>
      </c>
      <c r="E187" s="94"/>
      <c r="F187" s="92">
        <f t="shared" si="16"/>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10.961179</v>
      </c>
      <c r="E193" s="91"/>
      <c r="F193" s="92">
        <f t="shared" ref="F193:F206" si="17">IF($C$208=0,"",IF(C193="[for completion]","",C193/$C$208))</f>
        <v>1</v>
      </c>
      <c r="G193" s="92"/>
      <c r="H193" s="64"/>
      <c r="L193" s="64"/>
      <c r="M193" s="64"/>
    </row>
    <row r="194" spans="1:13" x14ac:dyDescent="0.25">
      <c r="A194" s="66" t="s">
        <v>343</v>
      </c>
      <c r="B194" s="83" t="s">
        <v>344</v>
      </c>
      <c r="C194" s="168">
        <v>0</v>
      </c>
      <c r="E194" s="94"/>
      <c r="F194" s="92">
        <f t="shared" si="17"/>
        <v>0</v>
      </c>
      <c r="G194" s="94"/>
      <c r="H194" s="64"/>
      <c r="L194" s="64"/>
      <c r="M194" s="64"/>
    </row>
    <row r="195" spans="1:13" x14ac:dyDescent="0.25">
      <c r="A195" s="66" t="s">
        <v>345</v>
      </c>
      <c r="B195" s="83" t="s">
        <v>346</v>
      </c>
      <c r="C195" s="168">
        <v>0</v>
      </c>
      <c r="E195" s="94"/>
      <c r="F195" s="92">
        <f t="shared" si="17"/>
        <v>0</v>
      </c>
      <c r="G195" s="94"/>
      <c r="H195" s="64"/>
      <c r="L195" s="64"/>
      <c r="M195" s="64"/>
    </row>
    <row r="196" spans="1:13" x14ac:dyDescent="0.25">
      <c r="A196" s="66" t="s">
        <v>347</v>
      </c>
      <c r="B196" s="83" t="s">
        <v>348</v>
      </c>
      <c r="C196" s="168">
        <v>0</v>
      </c>
      <c r="E196" s="94"/>
      <c r="F196" s="92">
        <f t="shared" si="17"/>
        <v>0</v>
      </c>
      <c r="G196" s="94"/>
      <c r="H196" s="64"/>
      <c r="L196" s="64"/>
      <c r="M196" s="64"/>
    </row>
    <row r="197" spans="1:13" x14ac:dyDescent="0.25">
      <c r="A197" s="66" t="s">
        <v>349</v>
      </c>
      <c r="B197" s="83" t="s">
        <v>350</v>
      </c>
      <c r="C197" s="168">
        <v>0</v>
      </c>
      <c r="E197" s="94"/>
      <c r="F197" s="92">
        <f t="shared" si="17"/>
        <v>0</v>
      </c>
      <c r="G197" s="94"/>
      <c r="H197" s="64"/>
      <c r="L197" s="64"/>
      <c r="M197" s="64"/>
    </row>
    <row r="198" spans="1:13" x14ac:dyDescent="0.25">
      <c r="A198" s="66" t="s">
        <v>351</v>
      </c>
      <c r="B198" s="83" t="s">
        <v>352</v>
      </c>
      <c r="C198" s="168">
        <v>0</v>
      </c>
      <c r="E198" s="94"/>
      <c r="F198" s="92">
        <f t="shared" si="17"/>
        <v>0</v>
      </c>
      <c r="G198" s="94"/>
      <c r="H198" s="64"/>
      <c r="L198" s="64"/>
      <c r="M198" s="64"/>
    </row>
    <row r="199" spans="1:13" x14ac:dyDescent="0.25">
      <c r="A199" s="66" t="s">
        <v>353</v>
      </c>
      <c r="B199" s="83" t="s">
        <v>354</v>
      </c>
      <c r="C199" s="168">
        <v>0</v>
      </c>
      <c r="E199" s="94"/>
      <c r="F199" s="92">
        <f t="shared" si="17"/>
        <v>0</v>
      </c>
      <c r="G199" s="94"/>
      <c r="H199" s="64"/>
      <c r="L199" s="64"/>
      <c r="M199" s="64"/>
    </row>
    <row r="200" spans="1:13" x14ac:dyDescent="0.25">
      <c r="A200" s="66" t="s">
        <v>355</v>
      </c>
      <c r="B200" s="83" t="s">
        <v>12</v>
      </c>
      <c r="C200" s="168">
        <v>0</v>
      </c>
      <c r="E200" s="94"/>
      <c r="F200" s="92">
        <f t="shared" si="17"/>
        <v>0</v>
      </c>
      <c r="G200" s="94"/>
      <c r="H200" s="64"/>
      <c r="L200" s="64"/>
      <c r="M200" s="64"/>
    </row>
    <row r="201" spans="1:13" x14ac:dyDescent="0.25">
      <c r="A201" s="66" t="s">
        <v>356</v>
      </c>
      <c r="B201" s="83" t="s">
        <v>357</v>
      </c>
      <c r="C201" s="168">
        <v>0</v>
      </c>
      <c r="E201" s="94"/>
      <c r="F201" s="92">
        <f t="shared" si="17"/>
        <v>0</v>
      </c>
      <c r="G201" s="94"/>
      <c r="H201" s="64"/>
      <c r="L201" s="64"/>
      <c r="M201" s="64"/>
    </row>
    <row r="202" spans="1:13" x14ac:dyDescent="0.25">
      <c r="A202" s="66" t="s">
        <v>358</v>
      </c>
      <c r="B202" s="83" t="s">
        <v>359</v>
      </c>
      <c r="C202" s="168">
        <v>0</v>
      </c>
      <c r="E202" s="94"/>
      <c r="F202" s="92">
        <f t="shared" si="17"/>
        <v>0</v>
      </c>
      <c r="G202" s="94"/>
      <c r="H202" s="64"/>
      <c r="L202" s="64"/>
      <c r="M202" s="64"/>
    </row>
    <row r="203" spans="1:13" x14ac:dyDescent="0.25">
      <c r="A203" s="66" t="s">
        <v>360</v>
      </c>
      <c r="B203" s="83" t="s">
        <v>361</v>
      </c>
      <c r="C203" s="168">
        <v>0</v>
      </c>
      <c r="E203" s="94"/>
      <c r="F203" s="92">
        <f t="shared" si="17"/>
        <v>0</v>
      </c>
      <c r="G203" s="94"/>
      <c r="H203" s="64"/>
      <c r="L203" s="64"/>
      <c r="M203" s="64"/>
    </row>
    <row r="204" spans="1:13" x14ac:dyDescent="0.25">
      <c r="A204" s="66" t="s">
        <v>362</v>
      </c>
      <c r="B204" s="83" t="s">
        <v>363</v>
      </c>
      <c r="C204" s="168">
        <v>0</v>
      </c>
      <c r="E204" s="94"/>
      <c r="F204" s="92">
        <f t="shared" si="17"/>
        <v>0</v>
      </c>
      <c r="G204" s="94"/>
      <c r="H204" s="64"/>
      <c r="L204" s="64"/>
      <c r="M204" s="64"/>
    </row>
    <row r="205" spans="1:13" x14ac:dyDescent="0.25">
      <c r="A205" s="66" t="s">
        <v>364</v>
      </c>
      <c r="B205" s="83" t="s">
        <v>365</v>
      </c>
      <c r="C205" s="168">
        <v>0</v>
      </c>
      <c r="E205" s="94"/>
      <c r="F205" s="92">
        <f t="shared" si="17"/>
        <v>0</v>
      </c>
      <c r="G205" s="94"/>
      <c r="H205" s="64"/>
      <c r="L205" s="64"/>
      <c r="M205" s="64"/>
    </row>
    <row r="206" spans="1:13" x14ac:dyDescent="0.25">
      <c r="A206" s="66" t="s">
        <v>366</v>
      </c>
      <c r="B206" s="83" t="s">
        <v>159</v>
      </c>
      <c r="C206" s="168">
        <v>0</v>
      </c>
      <c r="E206" s="94"/>
      <c r="F206" s="92">
        <f t="shared" si="17"/>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10.961179</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8">IF($C$208=0,"",IF(C210="[for completion]","",C210/$C$208))</f>
        <v>0</v>
      </c>
      <c r="G210" s="94"/>
      <c r="H210" s="64"/>
      <c r="L210" s="64"/>
      <c r="M210" s="64"/>
    </row>
    <row r="211" spans="1:13" hidden="1" outlineLevel="1" x14ac:dyDescent="0.25">
      <c r="A211" s="66" t="s">
        <v>372</v>
      </c>
      <c r="B211" s="95" t="s">
        <v>163</v>
      </c>
      <c r="E211" s="94"/>
      <c r="F211" s="92">
        <f t="shared" si="18"/>
        <v>0</v>
      </c>
      <c r="G211" s="94"/>
      <c r="H211" s="64"/>
      <c r="L211" s="64"/>
      <c r="M211" s="64"/>
    </row>
    <row r="212" spans="1:13" hidden="1" outlineLevel="1" x14ac:dyDescent="0.25">
      <c r="A212" s="66" t="s">
        <v>373</v>
      </c>
      <c r="B212" s="95" t="s">
        <v>163</v>
      </c>
      <c r="E212" s="94"/>
      <c r="F212" s="92">
        <f t="shared" si="18"/>
        <v>0</v>
      </c>
      <c r="G212" s="94"/>
      <c r="H212" s="64"/>
      <c r="L212" s="64"/>
      <c r="M212" s="64"/>
    </row>
    <row r="213" spans="1:13" hidden="1" outlineLevel="1" x14ac:dyDescent="0.25">
      <c r="A213" s="66" t="s">
        <v>374</v>
      </c>
      <c r="B213" s="95" t="s">
        <v>163</v>
      </c>
      <c r="E213" s="94"/>
      <c r="F213" s="92">
        <f t="shared" si="18"/>
        <v>0</v>
      </c>
      <c r="G213" s="94"/>
      <c r="H213" s="64"/>
      <c r="L213" s="64"/>
      <c r="M213" s="64"/>
    </row>
    <row r="214" spans="1:13" hidden="1" outlineLevel="1" x14ac:dyDescent="0.25">
      <c r="A214" s="66" t="s">
        <v>375</v>
      </c>
      <c r="B214" s="95" t="s">
        <v>163</v>
      </c>
      <c r="E214" s="94"/>
      <c r="F214" s="92">
        <f t="shared" si="18"/>
        <v>0</v>
      </c>
      <c r="G214" s="94"/>
      <c r="H214" s="64"/>
      <c r="L214" s="64"/>
      <c r="M214" s="64"/>
    </row>
    <row r="215" spans="1:13" hidden="1" outlineLevel="1" x14ac:dyDescent="0.25">
      <c r="A215" s="66" t="s">
        <v>376</v>
      </c>
      <c r="B215" s="95" t="s">
        <v>163</v>
      </c>
      <c r="E215" s="94"/>
      <c r="F215" s="92">
        <f t="shared" si="18"/>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19">IF($C$38=0,"",IF(C222="","",C222/$C$38))</f>
        <v/>
      </c>
      <c r="G222" s="92" t="str">
        <f t="shared" ref="G222:G227" si="20">IF($C$39=0,"",IF(C222="","",C222/$C$39))</f>
        <v/>
      </c>
      <c r="H222" s="64"/>
      <c r="L222" s="64"/>
      <c r="M222" s="64"/>
    </row>
    <row r="223" spans="1:13" hidden="1" outlineLevel="1" x14ac:dyDescent="0.25">
      <c r="A223" s="66" t="s">
        <v>386</v>
      </c>
      <c r="B223" s="95" t="s">
        <v>163</v>
      </c>
      <c r="E223" s="104"/>
      <c r="F223" s="92" t="str">
        <f t="shared" si="19"/>
        <v/>
      </c>
      <c r="G223" s="92" t="str">
        <f t="shared" si="20"/>
        <v/>
      </c>
      <c r="H223" s="64"/>
      <c r="L223" s="64"/>
      <c r="M223" s="64"/>
    </row>
    <row r="224" spans="1:13" hidden="1" outlineLevel="1" x14ac:dyDescent="0.25">
      <c r="A224" s="66" t="s">
        <v>387</v>
      </c>
      <c r="B224" s="95" t="s">
        <v>163</v>
      </c>
      <c r="E224" s="104"/>
      <c r="F224" s="92" t="str">
        <f t="shared" si="19"/>
        <v/>
      </c>
      <c r="G224" s="92" t="str">
        <f t="shared" si="20"/>
        <v/>
      </c>
      <c r="H224" s="64"/>
      <c r="L224" s="64"/>
      <c r="M224" s="64"/>
    </row>
    <row r="225" spans="1:14" hidden="1" outlineLevel="1" x14ac:dyDescent="0.25">
      <c r="A225" s="66" t="s">
        <v>388</v>
      </c>
      <c r="B225" s="95" t="s">
        <v>163</v>
      </c>
      <c r="E225" s="104"/>
      <c r="F225" s="92" t="str">
        <f t="shared" si="19"/>
        <v/>
      </c>
      <c r="G225" s="92" t="str">
        <f t="shared" si="20"/>
        <v/>
      </c>
      <c r="H225" s="64"/>
      <c r="L225" s="64"/>
      <c r="M225" s="64"/>
    </row>
    <row r="226" spans="1:14" hidden="1" outlineLevel="1" x14ac:dyDescent="0.25">
      <c r="A226" s="66" t="s">
        <v>389</v>
      </c>
      <c r="B226" s="95" t="s">
        <v>163</v>
      </c>
      <c r="E226" s="83"/>
      <c r="F226" s="92" t="str">
        <f t="shared" si="19"/>
        <v/>
      </c>
      <c r="G226" s="92" t="str">
        <f t="shared" si="20"/>
        <v/>
      </c>
      <c r="H226" s="64"/>
      <c r="L226" s="64"/>
      <c r="M226" s="64"/>
    </row>
    <row r="227" spans="1:14" hidden="1" outlineLevel="1" x14ac:dyDescent="0.25">
      <c r="A227" s="66" t="s">
        <v>390</v>
      </c>
      <c r="B227" s="95" t="s">
        <v>163</v>
      </c>
      <c r="E227" s="104"/>
      <c r="F227" s="92" t="str">
        <f t="shared" si="19"/>
        <v/>
      </c>
      <c r="G227" s="92" t="str">
        <f t="shared" si="20"/>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row>
    <row r="10" spans="1:7" ht="37.5" x14ac:dyDescent="0.25">
      <c r="A10" s="77" t="s">
        <v>93</v>
      </c>
      <c r="B10" s="77" t="s">
        <v>557</v>
      </c>
      <c r="C10" s="78"/>
      <c r="D10" s="78"/>
      <c r="E10" s="78"/>
      <c r="F10" s="78"/>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15310.959977</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15310.959977</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8383</v>
      </c>
      <c r="D28" s="177">
        <v>0</v>
      </c>
      <c r="E28" s="177"/>
      <c r="F28" s="177">
        <f>C28+D28</f>
        <v>8383</v>
      </c>
    </row>
    <row r="29" spans="1:7" outlineLevel="1" x14ac:dyDescent="0.25">
      <c r="A29" s="66" t="s">
        <v>586</v>
      </c>
      <c r="B29" s="81" t="s">
        <v>587</v>
      </c>
      <c r="C29" s="177">
        <v>7996</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03">
        <f>94.813284/C15</f>
        <v>6.192510733646208E-3</v>
      </c>
      <c r="D36" s="166">
        <v>0</v>
      </c>
      <c r="F36" s="173">
        <f>C36</f>
        <v>6.192510733646208E-3</v>
      </c>
    </row>
    <row r="37" spans="1:7" outlineLevel="1" x14ac:dyDescent="0.25">
      <c r="A37" s="66" t="s">
        <v>599</v>
      </c>
      <c r="B37" s="66" t="s">
        <v>1617</v>
      </c>
      <c r="C37" s="103">
        <f>C36</f>
        <v>6.192510733646208E-3</v>
      </c>
      <c r="D37" s="166">
        <v>0</v>
      </c>
      <c r="F37" s="173">
        <f>C37</f>
        <v>6.192510733646208E-3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0.30399388568368624</v>
      </c>
      <c r="D99" s="166">
        <v>0</v>
      </c>
      <c r="F99" s="166">
        <f>C99+D99</f>
        <v>0.30399388568368624</v>
      </c>
      <c r="G99" s="66"/>
    </row>
    <row r="100" spans="1:7" x14ac:dyDescent="0.25">
      <c r="A100" s="66" t="s">
        <v>692</v>
      </c>
      <c r="B100" s="83" t="s">
        <v>1626</v>
      </c>
      <c r="C100" s="103">
        <v>6.3964248164942892E-3</v>
      </c>
      <c r="D100" s="166">
        <v>0</v>
      </c>
      <c r="F100" s="166">
        <f t="shared" ref="F100:F118" si="1">C100+D100</f>
        <v>6.3964248164942892E-3</v>
      </c>
      <c r="G100" s="66"/>
    </row>
    <row r="101" spans="1:7" x14ac:dyDescent="0.25">
      <c r="A101" s="66" t="s">
        <v>693</v>
      </c>
      <c r="B101" s="83" t="s">
        <v>1623</v>
      </c>
      <c r="C101" s="103">
        <v>5.7616690724495635E-2</v>
      </c>
      <c r="D101" s="166">
        <v>0</v>
      </c>
      <c r="F101" s="166">
        <f t="shared" si="1"/>
        <v>5.7616690724495635E-2</v>
      </c>
      <c r="G101" s="66"/>
    </row>
    <row r="102" spans="1:7" x14ac:dyDescent="0.25">
      <c r="A102" s="66" t="s">
        <v>694</v>
      </c>
      <c r="B102" s="83" t="s">
        <v>1697</v>
      </c>
      <c r="C102" s="103">
        <v>2.7105349732487092E-3</v>
      </c>
      <c r="D102" s="166">
        <v>0</v>
      </c>
      <c r="F102" s="166">
        <f t="shared" si="1"/>
        <v>2.7105349732487092E-3</v>
      </c>
      <c r="G102" s="66"/>
    </row>
    <row r="103" spans="1:7" x14ac:dyDescent="0.25">
      <c r="A103" s="66" t="s">
        <v>695</v>
      </c>
      <c r="B103" s="83" t="s">
        <v>1621</v>
      </c>
      <c r="C103" s="103">
        <v>1.106435874473558E-2</v>
      </c>
      <c r="D103" s="166">
        <v>0</v>
      </c>
      <c r="F103" s="166">
        <f t="shared" si="1"/>
        <v>1.106435874473558E-2</v>
      </c>
      <c r="G103" s="66"/>
    </row>
    <row r="104" spans="1:7" x14ac:dyDescent="0.25">
      <c r="A104" s="66" t="s">
        <v>696</v>
      </c>
      <c r="B104" s="83" t="s">
        <v>1629</v>
      </c>
      <c r="C104" s="103">
        <v>6.2079659074108395E-2</v>
      </c>
      <c r="D104" s="166">
        <v>0</v>
      </c>
      <c r="F104" s="166">
        <f t="shared" si="1"/>
        <v>6.2079659074108395E-2</v>
      </c>
      <c r="G104" s="66"/>
    </row>
    <row r="105" spans="1:7" x14ac:dyDescent="0.25">
      <c r="A105" s="66" t="s">
        <v>697</v>
      </c>
      <c r="B105" s="83" t="s">
        <v>1631</v>
      </c>
      <c r="C105" s="103">
        <v>1.0577253103164005E-2</v>
      </c>
      <c r="D105" s="166">
        <v>0</v>
      </c>
      <c r="F105" s="166">
        <f t="shared" si="1"/>
        <v>1.0577253103164005E-2</v>
      </c>
      <c r="G105" s="66"/>
    </row>
    <row r="106" spans="1:7" x14ac:dyDescent="0.25">
      <c r="A106" s="66" t="s">
        <v>698</v>
      </c>
      <c r="B106" s="83" t="s">
        <v>1634</v>
      </c>
      <c r="C106" s="103">
        <v>1.052377789113698E-2</v>
      </c>
      <c r="D106" s="166">
        <v>0</v>
      </c>
      <c r="F106" s="166">
        <f t="shared" si="1"/>
        <v>1.052377789113698E-2</v>
      </c>
      <c r="G106" s="66"/>
    </row>
    <row r="107" spans="1:7" x14ac:dyDescent="0.25">
      <c r="A107" s="66" t="s">
        <v>699</v>
      </c>
      <c r="B107" s="83" t="s">
        <v>1633</v>
      </c>
      <c r="C107" s="103">
        <v>2.0831705006566386E-3</v>
      </c>
      <c r="D107" s="166">
        <v>0</v>
      </c>
      <c r="F107" s="166">
        <f t="shared" si="1"/>
        <v>2.0831705006566386E-3</v>
      </c>
      <c r="G107" s="66"/>
    </row>
    <row r="108" spans="1:7" x14ac:dyDescent="0.25">
      <c r="A108" s="66" t="s">
        <v>700</v>
      </c>
      <c r="B108" s="83" t="s">
        <v>1622</v>
      </c>
      <c r="C108" s="103">
        <v>6.7509954168354352E-3</v>
      </c>
      <c r="D108" s="166">
        <v>0</v>
      </c>
      <c r="F108" s="166">
        <f t="shared" si="1"/>
        <v>6.7509954168354352E-3</v>
      </c>
      <c r="G108" s="66"/>
    </row>
    <row r="109" spans="1:7" x14ac:dyDescent="0.25">
      <c r="A109" s="66" t="s">
        <v>701</v>
      </c>
      <c r="B109" s="83" t="s">
        <v>1620</v>
      </c>
      <c r="C109" s="103">
        <v>0.29794806783625349</v>
      </c>
      <c r="D109" s="166">
        <v>0</v>
      </c>
      <c r="F109" s="166">
        <f t="shared" si="1"/>
        <v>0.29794806783625349</v>
      </c>
      <c r="G109" s="66"/>
    </row>
    <row r="110" spans="1:7" x14ac:dyDescent="0.25">
      <c r="A110" s="66" t="s">
        <v>702</v>
      </c>
      <c r="B110" s="83" t="s">
        <v>1628</v>
      </c>
      <c r="C110" s="103">
        <v>8.3900373802900621E-2</v>
      </c>
      <c r="D110" s="166">
        <v>0</v>
      </c>
      <c r="F110" s="166">
        <f t="shared" si="1"/>
        <v>8.3900373802900621E-2</v>
      </c>
      <c r="G110" s="66"/>
    </row>
    <row r="111" spans="1:7" x14ac:dyDescent="0.25">
      <c r="A111" s="66" t="s">
        <v>703</v>
      </c>
      <c r="B111" s="83" t="s">
        <v>1698</v>
      </c>
      <c r="C111" s="103">
        <v>8.5701669178644285E-4</v>
      </c>
      <c r="D111" s="166">
        <v>0</v>
      </c>
      <c r="F111" s="166">
        <f t="shared" si="1"/>
        <v>8.5701669178644285E-4</v>
      </c>
      <c r="G111" s="66"/>
    </row>
    <row r="112" spans="1:7" x14ac:dyDescent="0.25">
      <c r="A112" s="66" t="s">
        <v>704</v>
      </c>
      <c r="B112" s="83" t="s">
        <v>1699</v>
      </c>
      <c r="C112" s="103">
        <v>3.2710898674082169E-5</v>
      </c>
      <c r="D112" s="166">
        <v>0</v>
      </c>
      <c r="F112" s="166">
        <f t="shared" si="1"/>
        <v>3.2710898674082169E-5</v>
      </c>
      <c r="G112" s="66"/>
    </row>
    <row r="113" spans="1:7" x14ac:dyDescent="0.25">
      <c r="A113" s="66" t="s">
        <v>705</v>
      </c>
      <c r="B113" s="83" t="s">
        <v>1632</v>
      </c>
      <c r="C113" s="103">
        <v>2.874898007344099E-2</v>
      </c>
      <c r="D113" s="166">
        <v>0</v>
      </c>
      <c r="F113" s="166">
        <f t="shared" si="1"/>
        <v>2.874898007344099E-2</v>
      </c>
      <c r="G113" s="66"/>
    </row>
    <row r="114" spans="1:7" x14ac:dyDescent="0.25">
      <c r="A114" s="66" t="s">
        <v>706</v>
      </c>
      <c r="B114" s="83" t="s">
        <v>1625</v>
      </c>
      <c r="C114" s="103">
        <v>5.2686109855399222E-3</v>
      </c>
      <c r="D114" s="166">
        <v>0</v>
      </c>
      <c r="F114" s="166">
        <f t="shared" si="1"/>
        <v>5.2686109855399222E-3</v>
      </c>
      <c r="G114" s="66"/>
    </row>
    <row r="115" spans="1:7" x14ac:dyDescent="0.25">
      <c r="A115" s="66" t="s">
        <v>707</v>
      </c>
      <c r="B115" s="83" t="s">
        <v>1635</v>
      </c>
      <c r="C115" s="103">
        <v>1.7235131232509172E-2</v>
      </c>
      <c r="D115" s="166">
        <v>0</v>
      </c>
      <c r="F115" s="166">
        <f t="shared" si="1"/>
        <v>1.7235131232509172E-2</v>
      </c>
      <c r="G115" s="66"/>
    </row>
    <row r="116" spans="1:7" x14ac:dyDescent="0.25">
      <c r="A116" s="66" t="s">
        <v>708</v>
      </c>
      <c r="B116" s="83" t="s">
        <v>1627</v>
      </c>
      <c r="C116" s="103">
        <v>1.3481818616673181E-2</v>
      </c>
      <c r="D116" s="166">
        <v>0</v>
      </c>
      <c r="F116" s="166">
        <f t="shared" si="1"/>
        <v>1.3481818616673181E-2</v>
      </c>
      <c r="G116" s="66"/>
    </row>
    <row r="117" spans="1:7" x14ac:dyDescent="0.25">
      <c r="A117" s="66" t="s">
        <v>709</v>
      </c>
      <c r="B117" s="83" t="s">
        <v>1624</v>
      </c>
      <c r="C117" s="103">
        <v>2.9956228793380189E-2</v>
      </c>
      <c r="D117" s="166">
        <v>0</v>
      </c>
      <c r="F117" s="166">
        <f t="shared" si="1"/>
        <v>2.9956228793380189E-2</v>
      </c>
      <c r="G117" s="66"/>
    </row>
    <row r="118" spans="1:7" x14ac:dyDescent="0.25">
      <c r="A118" s="66" t="s">
        <v>710</v>
      </c>
      <c r="B118" s="83" t="s">
        <v>1618</v>
      </c>
      <c r="C118" s="103">
        <v>4.8774310140279893E-2</v>
      </c>
      <c r="D118" s="166">
        <v>0</v>
      </c>
      <c r="F118" s="166">
        <f t="shared" si="1"/>
        <v>4.8774310140279893E-2</v>
      </c>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0.50579108941038686</v>
      </c>
      <c r="D141" s="166">
        <v>0</v>
      </c>
      <c r="E141" s="64"/>
      <c r="F141" s="123">
        <f>(C141+D141)</f>
        <v>0.50579108941038686</v>
      </c>
    </row>
    <row r="142" spans="1:7" x14ac:dyDescent="0.25">
      <c r="A142" s="66" t="s">
        <v>737</v>
      </c>
      <c r="B142" s="66" t="s">
        <v>738</v>
      </c>
      <c r="C142" s="123">
        <f>1-C141</f>
        <v>0.49420891058961314</v>
      </c>
      <c r="D142" s="166">
        <v>0</v>
      </c>
      <c r="E142" s="64"/>
      <c r="F142" s="123">
        <f>(C142+D142)</f>
        <v>0.49420891058961314</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0.25418901746293604</v>
      </c>
      <c r="D151" s="166">
        <v>0</v>
      </c>
      <c r="E151" s="64"/>
      <c r="F151" s="166">
        <f>(C151+D151)</f>
        <v>0.25418901746293604</v>
      </c>
    </row>
    <row r="152" spans="1:7" x14ac:dyDescent="0.25">
      <c r="A152" s="66" t="s">
        <v>749</v>
      </c>
      <c r="B152" s="62" t="s">
        <v>750</v>
      </c>
      <c r="C152" s="103">
        <v>0.26271462787319472</v>
      </c>
      <c r="D152" s="166">
        <v>0</v>
      </c>
      <c r="E152" s="64"/>
      <c r="F152" s="166">
        <f t="shared" ref="F152:F155" si="2">(C152+D152)</f>
        <v>0.26271462787319472</v>
      </c>
    </row>
    <row r="153" spans="1:7" x14ac:dyDescent="0.25">
      <c r="A153" s="66" t="s">
        <v>751</v>
      </c>
      <c r="B153" s="62" t="s">
        <v>752</v>
      </c>
      <c r="C153" s="103">
        <v>0.10614865554825374</v>
      </c>
      <c r="D153" s="166">
        <v>0</v>
      </c>
      <c r="F153" s="166">
        <f t="shared" si="2"/>
        <v>0.10614865554825374</v>
      </c>
    </row>
    <row r="154" spans="1:7" x14ac:dyDescent="0.25">
      <c r="A154" s="66" t="s">
        <v>753</v>
      </c>
      <c r="B154" s="62" t="s">
        <v>754</v>
      </c>
      <c r="C154" s="103">
        <v>7.6770509753414484E-2</v>
      </c>
      <c r="D154" s="166">
        <v>0</v>
      </c>
      <c r="F154" s="166">
        <f t="shared" si="2"/>
        <v>7.6770509753414484E-2</v>
      </c>
    </row>
    <row r="155" spans="1:7" x14ac:dyDescent="0.25">
      <c r="A155" s="66" t="s">
        <v>755</v>
      </c>
      <c r="B155" s="62" t="s">
        <v>756</v>
      </c>
      <c r="C155" s="103">
        <f>1-SUM(C151:C154)</f>
        <v>0.30017718936220106</v>
      </c>
      <c r="D155" s="166">
        <v>0</v>
      </c>
      <c r="F155" s="166">
        <f t="shared" si="2"/>
        <v>0.30017718936220106</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03">
        <v>1.9363227823611781E-3</v>
      </c>
      <c r="D161" s="166">
        <v>0</v>
      </c>
      <c r="E161" s="64"/>
      <c r="F161" s="166">
        <f>(C161+D161)</f>
        <v>1.9363227823611781E-3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1810.5091031444299</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1302.2299231400002</v>
      </c>
      <c r="D172" s="168">
        <v>2711</v>
      </c>
      <c r="E172" s="80"/>
      <c r="F172" s="175">
        <f t="shared" si="3"/>
        <v>8.5052140760968536E-2</v>
      </c>
      <c r="G172" s="175">
        <f t="shared" si="4"/>
        <v>0.32346975301276698</v>
      </c>
    </row>
    <row r="173" spans="1:7" x14ac:dyDescent="0.25">
      <c r="A173" s="66" t="s">
        <v>777</v>
      </c>
      <c r="B173" s="83" t="s">
        <v>1640</v>
      </c>
      <c r="C173" s="168">
        <v>3680.2638695200044</v>
      </c>
      <c r="D173" s="168">
        <v>2469</v>
      </c>
      <c r="E173" s="80"/>
      <c r="F173" s="175">
        <f t="shared" si="3"/>
        <v>0.24036793741704751</v>
      </c>
      <c r="G173" s="175">
        <f t="shared" si="4"/>
        <v>0.29459491707433483</v>
      </c>
    </row>
    <row r="174" spans="1:7" x14ac:dyDescent="0.25">
      <c r="A174" s="66" t="s">
        <v>778</v>
      </c>
      <c r="B174" s="83" t="s">
        <v>1641</v>
      </c>
      <c r="C174" s="168">
        <v>4261.9264906700027</v>
      </c>
      <c r="D174" s="168">
        <v>1731</v>
      </c>
      <c r="E174" s="80"/>
      <c r="F174" s="175">
        <f t="shared" si="3"/>
        <v>0.2783578885388549</v>
      </c>
      <c r="G174" s="175">
        <f t="shared" si="4"/>
        <v>0.20653859921250448</v>
      </c>
    </row>
    <row r="175" spans="1:7" x14ac:dyDescent="0.25">
      <c r="A175" s="66" t="s">
        <v>779</v>
      </c>
      <c r="B175" s="83" t="s">
        <v>1642</v>
      </c>
      <c r="C175" s="168">
        <v>3060.7247557499695</v>
      </c>
      <c r="D175" s="168">
        <v>890</v>
      </c>
      <c r="E175" s="80"/>
      <c r="F175" s="175">
        <f t="shared" si="3"/>
        <v>0.19990417063134927</v>
      </c>
      <c r="G175" s="175">
        <f t="shared" si="4"/>
        <v>0.1061925784512588</v>
      </c>
    </row>
    <row r="176" spans="1:7" x14ac:dyDescent="0.25">
      <c r="A176" s="66" t="s">
        <v>780</v>
      </c>
      <c r="B176" s="83" t="s">
        <v>1643</v>
      </c>
      <c r="C176" s="168">
        <v>1500.4795445199989</v>
      </c>
      <c r="D176" s="168">
        <v>336</v>
      </c>
      <c r="E176" s="80"/>
      <c r="F176" s="175">
        <f t="shared" si="3"/>
        <v>9.8000357050426048E-2</v>
      </c>
      <c r="G176" s="175">
        <f t="shared" si="4"/>
        <v>4.0090681302947143E-2</v>
      </c>
    </row>
    <row r="177" spans="1:7" x14ac:dyDescent="0.25">
      <c r="A177" s="66" t="s">
        <v>781</v>
      </c>
      <c r="B177" s="83" t="s">
        <v>1644</v>
      </c>
      <c r="C177" s="168">
        <v>1505.3353932899818</v>
      </c>
      <c r="D177" s="168">
        <v>244</v>
      </c>
      <c r="E177" s="80"/>
      <c r="F177" s="175">
        <f t="shared" si="3"/>
        <v>9.8317505601353772E-2</v>
      </c>
      <c r="G177" s="175">
        <f t="shared" si="4"/>
        <v>2.9113470946187804E-2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15310.959976889957</v>
      </c>
      <c r="D195" s="91">
        <f>SUM(D171:D194)</f>
        <v>8381</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0.55200000000000005</v>
      </c>
      <c r="G197" s="66"/>
    </row>
    <row r="198" spans="1:7" x14ac:dyDescent="0.25">
      <c r="G198" s="66"/>
    </row>
    <row r="199" spans="1:7" x14ac:dyDescent="0.25">
      <c r="B199" s="83" t="s">
        <v>803</v>
      </c>
      <c r="G199" s="66"/>
    </row>
    <row r="200" spans="1:7" x14ac:dyDescent="0.25">
      <c r="A200" s="66" t="s">
        <v>804</v>
      </c>
      <c r="B200" s="66" t="s">
        <v>805</v>
      </c>
      <c r="C200" s="168">
        <v>3367.1857914199923</v>
      </c>
      <c r="D200" s="168">
        <v>3523</v>
      </c>
      <c r="F200" s="92">
        <f t="shared" ref="F200:F214" si="5">IF($C$208=0,"",IF(C200="[for completion]","",C200/$C$208))</f>
        <v>0.21991996559995874</v>
      </c>
      <c r="G200" s="92">
        <f t="shared" ref="G200:G214" si="6">IF($D$208=0,"",IF(D200="[for completion]","",D200/$D$208))</f>
        <v>0.42035556616155589</v>
      </c>
    </row>
    <row r="201" spans="1:7" x14ac:dyDescent="0.25">
      <c r="A201" s="66" t="s">
        <v>806</v>
      </c>
      <c r="B201" s="66" t="s">
        <v>807</v>
      </c>
      <c r="C201" s="168">
        <v>1606.4596745600013</v>
      </c>
      <c r="D201" s="168">
        <v>867</v>
      </c>
      <c r="F201" s="92">
        <f t="shared" si="5"/>
        <v>0.10492220455051508</v>
      </c>
      <c r="G201" s="92">
        <f t="shared" si="6"/>
        <v>0.10344827586206896</v>
      </c>
    </row>
    <row r="202" spans="1:7" x14ac:dyDescent="0.25">
      <c r="A202" s="66" t="s">
        <v>808</v>
      </c>
      <c r="B202" s="66" t="s">
        <v>809</v>
      </c>
      <c r="C202" s="168">
        <v>2549.7915636999969</v>
      </c>
      <c r="D202" s="168">
        <v>1102</v>
      </c>
      <c r="F202" s="92">
        <f t="shared" si="5"/>
        <v>0.16653374886673294</v>
      </c>
      <c r="G202" s="92">
        <f t="shared" si="6"/>
        <v>0.13148788927335639</v>
      </c>
    </row>
    <row r="203" spans="1:7" x14ac:dyDescent="0.25">
      <c r="A203" s="66" t="s">
        <v>810</v>
      </c>
      <c r="B203" s="66" t="s">
        <v>811</v>
      </c>
      <c r="C203" s="168">
        <v>4567.6521722999996</v>
      </c>
      <c r="D203" s="168">
        <v>1657</v>
      </c>
      <c r="F203" s="92">
        <f t="shared" si="5"/>
        <v>0.29832565555617074</v>
      </c>
      <c r="G203" s="92">
        <f t="shared" si="6"/>
        <v>0.19770910392554589</v>
      </c>
    </row>
    <row r="204" spans="1:7" x14ac:dyDescent="0.25">
      <c r="A204" s="66" t="s">
        <v>812</v>
      </c>
      <c r="B204" s="66" t="s">
        <v>813</v>
      </c>
      <c r="C204" s="168">
        <v>2874.556465760003</v>
      </c>
      <c r="D204" s="168">
        <v>1096</v>
      </c>
      <c r="F204" s="92">
        <f t="shared" si="5"/>
        <v>0.18774501860750678</v>
      </c>
      <c r="G204" s="92">
        <f t="shared" si="6"/>
        <v>0.13077198425008948</v>
      </c>
    </row>
    <row r="205" spans="1:7" x14ac:dyDescent="0.25">
      <c r="A205" s="66" t="s">
        <v>814</v>
      </c>
      <c r="B205" s="66" t="s">
        <v>815</v>
      </c>
      <c r="C205" s="168">
        <v>326.5164977</v>
      </c>
      <c r="D205" s="168">
        <v>128</v>
      </c>
      <c r="F205" s="92">
        <f t="shared" si="5"/>
        <v>2.1325671165807789E-2</v>
      </c>
      <c r="G205" s="92">
        <f t="shared" si="6"/>
        <v>1.5272640496360816E-2</v>
      </c>
    </row>
    <row r="206" spans="1:7" x14ac:dyDescent="0.25">
      <c r="A206" s="66" t="s">
        <v>816</v>
      </c>
      <c r="B206" s="66" t="s">
        <v>817</v>
      </c>
      <c r="C206" s="168">
        <v>16.8950684</v>
      </c>
      <c r="D206" s="168">
        <v>5</v>
      </c>
      <c r="F206" s="92">
        <f t="shared" si="5"/>
        <v>1.1034623841680094E-3</v>
      </c>
      <c r="G206" s="92">
        <f t="shared" si="6"/>
        <v>5.9658751938909433E-4</v>
      </c>
    </row>
    <row r="207" spans="1:7" x14ac:dyDescent="0.25">
      <c r="A207" s="66" t="s">
        <v>818</v>
      </c>
      <c r="B207" s="66" t="s">
        <v>819</v>
      </c>
      <c r="C207" s="168">
        <v>1.9027430499999998</v>
      </c>
      <c r="D207" s="168">
        <v>3</v>
      </c>
      <c r="F207" s="92">
        <f t="shared" si="5"/>
        <v>1.2427326914001187E-4</v>
      </c>
      <c r="G207" s="92">
        <f t="shared" si="6"/>
        <v>3.5795251163345661E-4</v>
      </c>
    </row>
    <row r="208" spans="1:7" x14ac:dyDescent="0.25">
      <c r="A208" s="66" t="s">
        <v>820</v>
      </c>
      <c r="B208" s="93" t="s">
        <v>161</v>
      </c>
      <c r="C208" s="168">
        <f>SUM(C200:C207)</f>
        <v>15310.959976889992</v>
      </c>
      <c r="D208" s="168">
        <f>SUM(D200:D207)</f>
        <v>8381</v>
      </c>
      <c r="F208" s="103">
        <f>SUM(F200:F207)</f>
        <v>1.0000000000000002</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0.49180000000000001</v>
      </c>
      <c r="G219" s="66"/>
    </row>
    <row r="220" spans="1:7" x14ac:dyDescent="0.25">
      <c r="G220" s="66"/>
    </row>
    <row r="221" spans="1:7" x14ac:dyDescent="0.25">
      <c r="B221" s="83" t="s">
        <v>803</v>
      </c>
      <c r="G221" s="66"/>
    </row>
    <row r="222" spans="1:7" x14ac:dyDescent="0.25">
      <c r="A222" s="66" t="s">
        <v>838</v>
      </c>
      <c r="B222" s="66" t="s">
        <v>805</v>
      </c>
      <c r="C222" s="168">
        <v>4930.097589039995</v>
      </c>
      <c r="D222" s="168">
        <v>4435</v>
      </c>
      <c r="F222" s="92">
        <f>IF($C$230=0,"",IF(C222="[Mark as ND1 if not relevant]","",C222/$C$230))</f>
        <v>0.32199794111416719</v>
      </c>
      <c r="G222" s="92">
        <f>IF($D$230=0,"",IF(D222="[Mark as ND1 if not relevant]","",D222/$D$230))</f>
        <v>0.52917312969812669</v>
      </c>
    </row>
    <row r="223" spans="1:7" x14ac:dyDescent="0.25">
      <c r="A223" s="66" t="s">
        <v>839</v>
      </c>
      <c r="B223" s="66" t="s">
        <v>807</v>
      </c>
      <c r="C223" s="168">
        <v>1939.1618447599985</v>
      </c>
      <c r="D223" s="168">
        <v>838</v>
      </c>
      <c r="F223" s="92">
        <f t="shared" ref="F223:F229" si="7">IF($C$230=0,"",IF(C223="[Mark as ND1 if not relevant]","",C223/$C$230))</f>
        <v>0.12665187863379723</v>
      </c>
      <c r="G223" s="92">
        <f t="shared" ref="G223:G229" si="8">IF($D$230=0,"",IF(D223="[Mark as ND1 if not relevant]","",D223/$D$230))</f>
        <v>9.9988068249612219E-2</v>
      </c>
    </row>
    <row r="224" spans="1:7" x14ac:dyDescent="0.25">
      <c r="A224" s="66" t="s">
        <v>840</v>
      </c>
      <c r="B224" s="66" t="s">
        <v>809</v>
      </c>
      <c r="C224" s="168">
        <v>2660.6241022500003</v>
      </c>
      <c r="D224" s="168">
        <v>999</v>
      </c>
      <c r="F224" s="92">
        <f t="shared" si="7"/>
        <v>0.17377252022511222</v>
      </c>
      <c r="G224" s="92">
        <f t="shared" si="8"/>
        <v>0.11919818637394106</v>
      </c>
    </row>
    <row r="225" spans="1:7" x14ac:dyDescent="0.25">
      <c r="A225" s="66" t="s">
        <v>841</v>
      </c>
      <c r="B225" s="66" t="s">
        <v>811</v>
      </c>
      <c r="C225" s="168">
        <v>3776.3591290799982</v>
      </c>
      <c r="D225" s="168">
        <v>1374</v>
      </c>
      <c r="F225" s="92">
        <f t="shared" si="7"/>
        <v>0.24664417742453423</v>
      </c>
      <c r="G225" s="92">
        <f t="shared" si="8"/>
        <v>0.16394225032812312</v>
      </c>
    </row>
    <row r="226" spans="1:7" x14ac:dyDescent="0.25">
      <c r="A226" s="66" t="s">
        <v>842</v>
      </c>
      <c r="B226" s="66" t="s">
        <v>813</v>
      </c>
      <c r="C226" s="168">
        <v>1836.5799900599998</v>
      </c>
      <c r="D226" s="168">
        <v>687</v>
      </c>
      <c r="F226" s="92">
        <f t="shared" si="7"/>
        <v>0.11995198164139223</v>
      </c>
      <c r="G226" s="92">
        <f t="shared" si="8"/>
        <v>8.1971125164061562E-2</v>
      </c>
    </row>
    <row r="227" spans="1:7" x14ac:dyDescent="0.25">
      <c r="A227" s="66" t="s">
        <v>843</v>
      </c>
      <c r="B227" s="66" t="s">
        <v>815</v>
      </c>
      <c r="C227" s="168">
        <v>114.57968593000001</v>
      </c>
      <c r="D227" s="168">
        <v>34</v>
      </c>
      <c r="F227" s="92">
        <f t="shared" si="7"/>
        <v>7.4835076378583654E-3</v>
      </c>
      <c r="G227" s="92">
        <f t="shared" si="8"/>
        <v>4.0567951318458417E-3</v>
      </c>
    </row>
    <row r="228" spans="1:7" x14ac:dyDescent="0.25">
      <c r="A228" s="66" t="s">
        <v>844</v>
      </c>
      <c r="B228" s="66" t="s">
        <v>817</v>
      </c>
      <c r="C228" s="168">
        <v>46.817777279999994</v>
      </c>
      <c r="D228" s="168">
        <v>11</v>
      </c>
      <c r="F228" s="92">
        <f t="shared" si="7"/>
        <v>3.0577950272658054E-3</v>
      </c>
      <c r="G228" s="92">
        <f t="shared" si="8"/>
        <v>1.3124925426560075E-3</v>
      </c>
    </row>
    <row r="229" spans="1:7" x14ac:dyDescent="0.25">
      <c r="A229" s="66" t="s">
        <v>845</v>
      </c>
      <c r="B229" s="66" t="s">
        <v>819</v>
      </c>
      <c r="C229" s="168">
        <v>6.7398584899999996</v>
      </c>
      <c r="D229" s="168">
        <v>3</v>
      </c>
      <c r="F229" s="92">
        <f t="shared" si="7"/>
        <v>4.4019829587256353E-4</v>
      </c>
      <c r="G229" s="92">
        <f t="shared" si="8"/>
        <v>3.5795251163345661E-4</v>
      </c>
    </row>
    <row r="230" spans="1:7" x14ac:dyDescent="0.25">
      <c r="A230" s="66" t="s">
        <v>846</v>
      </c>
      <c r="B230" s="93" t="s">
        <v>161</v>
      </c>
      <c r="C230" s="168">
        <f>SUM(C222:C229)</f>
        <v>15310.959976889993</v>
      </c>
      <c r="D230" s="168">
        <f>SUM(D222:D229)</f>
        <v>8381</v>
      </c>
      <c r="F230" s="103">
        <f>SUM(F222:F229)</f>
        <v>0.99999999999999978</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0.94159999999999999</v>
      </c>
      <c r="E241" s="103"/>
      <c r="F241" s="103"/>
      <c r="G241" s="103"/>
    </row>
    <row r="242" spans="1:14" x14ac:dyDescent="0.25">
      <c r="A242" s="66" t="s">
        <v>859</v>
      </c>
      <c r="B242" s="66" t="s">
        <v>860</v>
      </c>
      <c r="C242" s="173">
        <v>5.1999999999999998E-3</v>
      </c>
      <c r="E242" s="103"/>
      <c r="F242" s="103"/>
    </row>
    <row r="243" spans="1:14" x14ac:dyDescent="0.25">
      <c r="A243" s="66" t="s">
        <v>861</v>
      </c>
      <c r="B243" s="66" t="s">
        <v>862</v>
      </c>
      <c r="C243" s="173">
        <v>5.3199999999999997E-2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1.243815242645406E-3</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0.81314039065360144</v>
      </c>
      <c r="E258" s="64"/>
      <c r="F258" s="64"/>
    </row>
    <row r="259" spans="1:7" x14ac:dyDescent="0.25">
      <c r="A259" s="66" t="s">
        <v>881</v>
      </c>
      <c r="B259" s="66" t="s">
        <v>882</v>
      </c>
      <c r="C259" s="103">
        <v>0</v>
      </c>
      <c r="E259" s="64"/>
      <c r="F259" s="64"/>
    </row>
    <row r="260" spans="1:7" x14ac:dyDescent="0.25">
      <c r="A260" s="66" t="s">
        <v>883</v>
      </c>
      <c r="B260" s="66" t="s">
        <v>159</v>
      </c>
      <c r="C260" s="103">
        <v>0.1868596093463985</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2019-02-12T13:05:09Z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-722044607</vt:i4>
  </property>
  <property fmtid="{D5CDD505-2E9C-101B-9397-08002B2CF9AE}" pid="3" name="_NewReviewCycle">
    <vt:lpwstr/>
  </property>
  <property fmtid="{D5CDD505-2E9C-101B-9397-08002B2CF9AE}" pid="4" name="_EmailSubject">
    <vt:lpwstr>Storebrand Boligkreditt AS Cover Pool Report Q3 2017</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